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stavby" sheetId="1" r:id="rId1"/>
    <sheet name="01b.D01 - Zateplení podla..." sheetId="2" r:id="rId2"/>
    <sheet name="01c.D01 - Okna - izolační...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'01b.D01 - Zateplení podla...'!$C$83:$K$294</definedName>
    <definedName name="_xlnm.Print_Area" localSheetId="1">'01b.D01 - Zateplení podla...'!$C$4:$J$39,'01b.D01 - Zateplení podla...'!$C$45:$J$65,'01b.D01 - Zateplení podla...'!$C$71:$T$294</definedName>
    <definedName name="_xlnm.Print_Titles" localSheetId="1">'01b.D01 - Zateplení podla...'!$83:$83</definedName>
    <definedName name="_xlnm._FilterDatabase" localSheetId="2" hidden="1">'01c.D01 - Okna - izolační...'!$C$80:$K$208</definedName>
    <definedName name="_xlnm.Print_Area" localSheetId="2">'01c.D01 - Okna - izolační...'!$C$4:$J$39,'01c.D01 - Okna - izolační...'!$C$45:$J$62,'01c.D01 - Okna - izolační...'!$C$68:$T$208</definedName>
    <definedName name="_xlnm.Print_Titles" localSheetId="2">'01c.D01 - Okna - izolační...'!$80:$80</definedName>
    <definedName name="_xlnm.Print_Area" localSheetId="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204"/>
  <c r="BH204"/>
  <c r="BG204"/>
  <c r="BF204"/>
  <c r="T204"/>
  <c r="R204"/>
  <c r="P204"/>
  <c r="BI199"/>
  <c r="BH199"/>
  <c r="BG199"/>
  <c r="BF199"/>
  <c r="T199"/>
  <c r="R199"/>
  <c r="P199"/>
  <c r="BI194"/>
  <c r="BH194"/>
  <c r="BG194"/>
  <c r="BF194"/>
  <c r="T194"/>
  <c r="R194"/>
  <c r="P194"/>
  <c r="BI189"/>
  <c r="BH189"/>
  <c r="BG189"/>
  <c r="BF189"/>
  <c r="T189"/>
  <c r="R189"/>
  <c r="P189"/>
  <c r="BI184"/>
  <c r="BH184"/>
  <c r="BG184"/>
  <c r="BF184"/>
  <c r="T184"/>
  <c r="R184"/>
  <c r="P184"/>
  <c r="BI179"/>
  <c r="BH179"/>
  <c r="BG179"/>
  <c r="BF179"/>
  <c r="T179"/>
  <c r="R179"/>
  <c r="P179"/>
  <c r="BI174"/>
  <c r="BH174"/>
  <c r="BG174"/>
  <c r="BF174"/>
  <c r="T174"/>
  <c r="R174"/>
  <c r="P174"/>
  <c r="BI169"/>
  <c r="BH169"/>
  <c r="BG169"/>
  <c r="BF169"/>
  <c r="T169"/>
  <c r="R169"/>
  <c r="P169"/>
  <c r="BI164"/>
  <c r="BH164"/>
  <c r="BG164"/>
  <c r="BF164"/>
  <c r="T164"/>
  <c r="R164"/>
  <c r="P164"/>
  <c r="BI159"/>
  <c r="BH159"/>
  <c r="BG159"/>
  <c r="BF159"/>
  <c r="T159"/>
  <c r="R159"/>
  <c r="P159"/>
  <c r="BI154"/>
  <c r="BH154"/>
  <c r="BG154"/>
  <c r="BF154"/>
  <c r="T154"/>
  <c r="R154"/>
  <c r="P154"/>
  <c r="BI149"/>
  <c r="BH149"/>
  <c r="BG149"/>
  <c r="BF149"/>
  <c r="T149"/>
  <c r="R149"/>
  <c r="P149"/>
  <c r="BI144"/>
  <c r="BH144"/>
  <c r="BG144"/>
  <c r="BF144"/>
  <c r="T144"/>
  <c r="R144"/>
  <c r="P144"/>
  <c r="BI139"/>
  <c r="BH139"/>
  <c r="BG139"/>
  <c r="BF139"/>
  <c r="T139"/>
  <c r="R139"/>
  <c r="P139"/>
  <c r="BI134"/>
  <c r="BH134"/>
  <c r="BG134"/>
  <c r="BF134"/>
  <c r="T134"/>
  <c r="R134"/>
  <c r="P134"/>
  <c r="BI129"/>
  <c r="BH129"/>
  <c r="BG129"/>
  <c r="BF129"/>
  <c r="T129"/>
  <c r="R129"/>
  <c r="P129"/>
  <c r="BI124"/>
  <c r="BH124"/>
  <c r="BG124"/>
  <c r="BF124"/>
  <c r="T124"/>
  <c r="R124"/>
  <c r="P124"/>
  <c r="BI119"/>
  <c r="BH119"/>
  <c r="BG119"/>
  <c r="BF119"/>
  <c r="T119"/>
  <c r="R119"/>
  <c r="P119"/>
  <c r="BI114"/>
  <c r="BH114"/>
  <c r="BG114"/>
  <c r="BF114"/>
  <c r="T114"/>
  <c r="R114"/>
  <c r="P114"/>
  <c r="BI109"/>
  <c r="BH109"/>
  <c r="BG109"/>
  <c r="BF109"/>
  <c r="T109"/>
  <c r="R109"/>
  <c r="P109"/>
  <c r="BI104"/>
  <c r="BH104"/>
  <c r="BG104"/>
  <c r="BF104"/>
  <c r="T104"/>
  <c r="R104"/>
  <c r="P104"/>
  <c r="BI99"/>
  <c r="BH99"/>
  <c r="BG99"/>
  <c r="BF99"/>
  <c r="T99"/>
  <c r="R99"/>
  <c r="P99"/>
  <c r="BI94"/>
  <c r="BH94"/>
  <c r="BG94"/>
  <c r="BF94"/>
  <c r="T94"/>
  <c r="R94"/>
  <c r="P94"/>
  <c r="BI89"/>
  <c r="BH89"/>
  <c r="BG89"/>
  <c r="BF89"/>
  <c r="T89"/>
  <c r="R89"/>
  <c r="P89"/>
  <c r="BI84"/>
  <c r="BH84"/>
  <c r="BG84"/>
  <c r="BF84"/>
  <c r="T84"/>
  <c r="R84"/>
  <c r="P84"/>
  <c r="F77"/>
  <c r="F75"/>
  <c r="E73"/>
  <c r="F54"/>
  <c r="F52"/>
  <c r="E50"/>
  <c r="J24"/>
  <c r="E24"/>
  <c r="J55"/>
  <c r="J23"/>
  <c r="J21"/>
  <c r="E21"/>
  <c r="J54"/>
  <c r="J20"/>
  <c r="J18"/>
  <c r="E18"/>
  <c r="F55"/>
  <c r="J17"/>
  <c r="J12"/>
  <c r="J75"/>
  <c r="E7"/>
  <c r="E71"/>
  <c i="2" r="J37"/>
  <c r="J36"/>
  <c i="1" r="AY55"/>
  <c i="2" r="J35"/>
  <c i="1" r="AX55"/>
  <c i="2" r="BI279"/>
  <c r="BH279"/>
  <c r="BG279"/>
  <c r="BF279"/>
  <c r="T279"/>
  <c r="R279"/>
  <c r="P279"/>
  <c r="BI273"/>
  <c r="BH273"/>
  <c r="BG273"/>
  <c r="BF273"/>
  <c r="T273"/>
  <c r="R273"/>
  <c r="P273"/>
  <c r="BI257"/>
  <c r="BH257"/>
  <c r="BG257"/>
  <c r="BF257"/>
  <c r="T257"/>
  <c r="R257"/>
  <c r="P257"/>
  <c r="BI253"/>
  <c r="BH253"/>
  <c r="BG253"/>
  <c r="BF253"/>
  <c r="T253"/>
  <c r="R253"/>
  <c r="P253"/>
  <c r="BI247"/>
  <c r="BH247"/>
  <c r="BG247"/>
  <c r="BF247"/>
  <c r="T247"/>
  <c r="R247"/>
  <c r="P247"/>
  <c r="BI241"/>
  <c r="BH241"/>
  <c r="BG241"/>
  <c r="BF241"/>
  <c r="T241"/>
  <c r="R241"/>
  <c r="P241"/>
  <c r="BI233"/>
  <c r="BH233"/>
  <c r="BG233"/>
  <c r="BF233"/>
  <c r="T233"/>
  <c r="R233"/>
  <c r="P233"/>
  <c r="BI223"/>
  <c r="BH223"/>
  <c r="BG223"/>
  <c r="BF223"/>
  <c r="T223"/>
  <c r="R223"/>
  <c r="P223"/>
  <c r="BI212"/>
  <c r="BH212"/>
  <c r="BG212"/>
  <c r="BF212"/>
  <c r="T212"/>
  <c r="R212"/>
  <c r="P212"/>
  <c r="BI205"/>
  <c r="BH205"/>
  <c r="BG205"/>
  <c r="BF205"/>
  <c r="T205"/>
  <c r="R205"/>
  <c r="P205"/>
  <c r="BI199"/>
  <c r="BH199"/>
  <c r="BG199"/>
  <c r="BF199"/>
  <c r="T199"/>
  <c r="R199"/>
  <c r="P199"/>
  <c r="BI186"/>
  <c r="BH186"/>
  <c r="BG186"/>
  <c r="BF186"/>
  <c r="T186"/>
  <c r="R186"/>
  <c r="P186"/>
  <c r="BI182"/>
  <c r="BH182"/>
  <c r="BG182"/>
  <c r="BF182"/>
  <c r="T182"/>
  <c r="R182"/>
  <c r="P182"/>
  <c r="BI175"/>
  <c r="BH175"/>
  <c r="BG175"/>
  <c r="BF175"/>
  <c r="T175"/>
  <c r="R175"/>
  <c r="P175"/>
  <c r="BI168"/>
  <c r="BH168"/>
  <c r="BG168"/>
  <c r="BF168"/>
  <c r="T168"/>
  <c r="R168"/>
  <c r="P168"/>
  <c r="BI158"/>
  <c r="BH158"/>
  <c r="BG158"/>
  <c r="BF158"/>
  <c r="T158"/>
  <c r="R158"/>
  <c r="P158"/>
  <c r="BI149"/>
  <c r="BH149"/>
  <c r="BG149"/>
  <c r="BF149"/>
  <c r="T149"/>
  <c r="R149"/>
  <c r="P149"/>
  <c r="BI146"/>
  <c r="BH146"/>
  <c r="BG146"/>
  <c r="BF146"/>
  <c r="T146"/>
  <c r="R146"/>
  <c r="P146"/>
  <c r="BI139"/>
  <c r="BH139"/>
  <c r="BG139"/>
  <c r="BF139"/>
  <c r="T139"/>
  <c r="R139"/>
  <c r="P139"/>
  <c r="BI135"/>
  <c r="BH135"/>
  <c r="BG135"/>
  <c r="BF135"/>
  <c r="T135"/>
  <c r="R135"/>
  <c r="P135"/>
  <c r="BI132"/>
  <c r="BH132"/>
  <c r="BG132"/>
  <c r="BF132"/>
  <c r="T132"/>
  <c r="R132"/>
  <c r="P132"/>
  <c r="BI124"/>
  <c r="BH124"/>
  <c r="BG124"/>
  <c r="BF124"/>
  <c r="T124"/>
  <c r="R124"/>
  <c r="P124"/>
  <c r="BI107"/>
  <c r="BH107"/>
  <c r="BG107"/>
  <c r="BF107"/>
  <c r="T107"/>
  <c r="R107"/>
  <c r="P107"/>
  <c r="BI94"/>
  <c r="BH94"/>
  <c r="BG94"/>
  <c r="BF94"/>
  <c r="T94"/>
  <c r="R94"/>
  <c r="P94"/>
  <c r="BI87"/>
  <c r="BH87"/>
  <c r="BG87"/>
  <c r="BF87"/>
  <c r="T87"/>
  <c r="R87"/>
  <c r="P87"/>
  <c r="F80"/>
  <c r="F78"/>
  <c r="E76"/>
  <c r="F54"/>
  <c r="F52"/>
  <c r="E50"/>
  <c r="J24"/>
  <c r="E24"/>
  <c r="J81"/>
  <c r="J23"/>
  <c r="J21"/>
  <c r="E21"/>
  <c r="J80"/>
  <c r="J20"/>
  <c r="J18"/>
  <c r="E18"/>
  <c r="F81"/>
  <c r="J17"/>
  <c r="J12"/>
  <c r="J78"/>
  <c r="E7"/>
  <c r="E74"/>
  <c i="1" r="L50"/>
  <c r="AM50"/>
  <c r="AM49"/>
  <c r="L49"/>
  <c r="AM47"/>
  <c r="L47"/>
  <c r="L45"/>
  <c r="L44"/>
  <c i="2" r="J146"/>
  <c r="BK182"/>
  <c r="J247"/>
  <c r="BK149"/>
  <c i="3" r="BK84"/>
  <c r="BK169"/>
  <c r="BK164"/>
  <c i="2" r="J186"/>
  <c r="BK186"/>
  <c r="BK124"/>
  <c r="J132"/>
  <c i="3" r="J104"/>
  <c r="BK104"/>
  <c r="J179"/>
  <c r="BK109"/>
  <c r="BK114"/>
  <c i="2" r="BK247"/>
  <c r="J279"/>
  <c r="BK132"/>
  <c r="J241"/>
  <c r="J158"/>
  <c i="3" r="J204"/>
  <c r="BK204"/>
  <c r="BK119"/>
  <c r="J154"/>
  <c i="2" r="BK257"/>
  <c r="J94"/>
  <c r="J124"/>
  <c r="BK233"/>
  <c i="3" r="BK134"/>
  <c r="J114"/>
  <c r="BK94"/>
  <c i="2" r="J233"/>
  <c r="BK253"/>
  <c r="J149"/>
  <c r="J168"/>
  <c i="3" r="J139"/>
  <c r="J164"/>
  <c r="J199"/>
  <c r="J159"/>
  <c r="J194"/>
  <c r="J99"/>
  <c i="2" r="J223"/>
  <c r="J257"/>
  <c r="BK87"/>
  <c r="BK175"/>
  <c i="3" r="BK144"/>
  <c r="J119"/>
  <c r="BK184"/>
  <c r="J89"/>
  <c r="J109"/>
  <c i="2" r="BK241"/>
  <c r="J212"/>
  <c r="BK107"/>
  <c r="J182"/>
  <c i="3" r="BK179"/>
  <c r="BK99"/>
  <c r="J184"/>
  <c i="2" r="J253"/>
  <c r="J87"/>
  <c r="BK94"/>
  <c r="BK199"/>
  <c i="3" r="BK189"/>
  <c r="BK199"/>
  <c r="J124"/>
  <c r="J84"/>
  <c r="BK129"/>
  <c r="J144"/>
  <c i="2" r="BK273"/>
  <c r="J175"/>
  <c r="BK168"/>
  <c r="BK135"/>
  <c r="BK223"/>
  <c r="J107"/>
  <c i="3" r="J129"/>
  <c r="BK89"/>
  <c r="J174"/>
  <c r="J134"/>
  <c i="2" r="J199"/>
  <c r="J273"/>
  <c r="BK139"/>
  <c r="BK212"/>
  <c i="3" r="J149"/>
  <c r="BK139"/>
  <c r="BK124"/>
  <c i="2" r="BK279"/>
  <c r="J139"/>
  <c r="BK146"/>
  <c i="1" r="AS54"/>
  <c i="3" r="J189"/>
  <c r="J169"/>
  <c r="J94"/>
  <c i="2" r="J135"/>
  <c r="BK205"/>
  <c r="BK158"/>
  <c r="J205"/>
  <c i="3" r="BK159"/>
  <c r="BK154"/>
  <c r="BK194"/>
  <c r="BK149"/>
  <c r="BK174"/>
  <c l="1" r="P83"/>
  <c r="P82"/>
  <c r="P81"/>
  <c i="1" r="AU56"/>
  <c i="2" r="R86"/>
  <c r="P138"/>
  <c r="T138"/>
  <c r="T185"/>
  <c r="P256"/>
  <c i="3" r="BK83"/>
  <c r="BK82"/>
  <c r="J82"/>
  <c r="J60"/>
  <c i="2" r="P86"/>
  <c r="BK138"/>
  <c r="J138"/>
  <c r="J62"/>
  <c r="BK185"/>
  <c r="J185"/>
  <c r="J63"/>
  <c r="R185"/>
  <c r="T256"/>
  <c i="3" r="R83"/>
  <c r="R82"/>
  <c r="R81"/>
  <c i="2" r="BK86"/>
  <c r="J86"/>
  <c r="J61"/>
  <c r="T86"/>
  <c r="T85"/>
  <c r="T84"/>
  <c r="R138"/>
  <c r="P185"/>
  <c r="BK256"/>
  <c r="J256"/>
  <c r="J64"/>
  <c r="R256"/>
  <c i="3" r="T83"/>
  <c r="T82"/>
  <c r="T81"/>
  <c r="E48"/>
  <c r="J52"/>
  <c r="F78"/>
  <c r="BE84"/>
  <c r="BE124"/>
  <c r="BE129"/>
  <c r="BE134"/>
  <c r="BE154"/>
  <c r="BE169"/>
  <c r="BE199"/>
  <c r="J77"/>
  <c r="J78"/>
  <c r="BE99"/>
  <c r="BE139"/>
  <c r="BE204"/>
  <c r="BE144"/>
  <c r="BE159"/>
  <c r="BE184"/>
  <c r="BE189"/>
  <c r="BE89"/>
  <c r="BE94"/>
  <c r="BE104"/>
  <c r="BE109"/>
  <c r="BE114"/>
  <c r="BE119"/>
  <c r="BE149"/>
  <c r="BE164"/>
  <c r="BE174"/>
  <c r="BE179"/>
  <c r="BE194"/>
  <c i="2" r="J52"/>
  <c r="F55"/>
  <c r="BE87"/>
  <c r="BE107"/>
  <c r="BE132"/>
  <c r="BE139"/>
  <c r="BE168"/>
  <c r="BE186"/>
  <c r="BE205"/>
  <c r="J55"/>
  <c r="BE94"/>
  <c r="E48"/>
  <c r="J54"/>
  <c r="BE135"/>
  <c r="BE146"/>
  <c r="BE175"/>
  <c r="BE199"/>
  <c r="BE233"/>
  <c r="BE241"/>
  <c r="BE247"/>
  <c r="BE253"/>
  <c r="BE273"/>
  <c r="BE124"/>
  <c r="BE149"/>
  <c r="BE158"/>
  <c r="BE182"/>
  <c r="BE212"/>
  <c r="BE223"/>
  <c r="BE257"/>
  <c r="BE279"/>
  <c i="3" r="F34"/>
  <c i="1" r="BA56"/>
  <c i="3" r="F35"/>
  <c i="1" r="BB56"/>
  <c i="2" r="J34"/>
  <c i="1" r="AW55"/>
  <c i="3" r="J34"/>
  <c i="1" r="AW56"/>
  <c i="2" r="F34"/>
  <c i="1" r="BA55"/>
  <c i="3" r="F36"/>
  <c i="1" r="BC56"/>
  <c i="2" r="F36"/>
  <c i="1" r="BC55"/>
  <c i="2" r="F35"/>
  <c i="1" r="BB55"/>
  <c i="2" r="F37"/>
  <c i="1" r="BD55"/>
  <c i="3" r="F37"/>
  <c i="1" r="BD56"/>
  <c i="2" l="1" r="P85"/>
  <c r="P84"/>
  <c i="1" r="AU55"/>
  <c i="2" r="R85"/>
  <c r="R84"/>
  <c i="3" r="BK81"/>
  <c r="J81"/>
  <c r="J83"/>
  <c r="J61"/>
  <c i="2" r="BK85"/>
  <c r="J85"/>
  <c r="J60"/>
  <c i="1" r="AU54"/>
  <c i="3" r="J30"/>
  <c i="1" r="AG56"/>
  <c i="2" r="J33"/>
  <c i="1" r="AV55"/>
  <c r="AT55"/>
  <c i="2" r="F33"/>
  <c i="1" r="AZ55"/>
  <c i="3" r="J33"/>
  <c i="1" r="AV56"/>
  <c r="AT56"/>
  <c r="AN56"/>
  <c i="3" r="F33"/>
  <c i="1" r="AZ56"/>
  <c r="BA54"/>
  <c r="AW54"/>
  <c r="AK30"/>
  <c r="BB54"/>
  <c r="W31"/>
  <c r="BD54"/>
  <c r="W33"/>
  <c r="BC54"/>
  <c r="W32"/>
  <c i="2" l="1" r="BK84"/>
  <c r="J84"/>
  <c r="J59"/>
  <c i="3" r="J59"/>
  <c r="J39"/>
  <c i="1" r="AZ54"/>
  <c r="AV54"/>
  <c r="AK29"/>
  <c r="W30"/>
  <c r="AX54"/>
  <c r="AY54"/>
  <c i="2" l="1" r="J30"/>
  <c i="1" r="AG55"/>
  <c r="AG54"/>
  <c r="AK26"/>
  <c r="AT54"/>
  <c r="AN54"/>
  <c r="W29"/>
  <c i="2" l="1" r="J39"/>
  <c i="1" r="AN55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<sst xmlns="http://schemas.openxmlformats.org/spreadsheetml/2006/main">
  <si>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</si>
  <si>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</si>
  <si>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</si>
  <si>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/>
  </si>
  <si>
    <t>False</t>
  </si>
  <si>
    <t>{25c6100a-3330-46ce-b244-fb3e8b9fa27c}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</si>
  <si>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</si>
  <si>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</si>
  <si>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</si>
  <si>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</si>
  <si>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</si>
  <si>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</si>
  <si>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</si>
  <si>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</si>
  <si>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</si>
  <si>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01022023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</si>
  <si>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</si>
  <si>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</si>
  <si>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Dodatek 01 - Sokolovna Krnov - Změny</t>
  </si>
  <si>
    <t>KSO:</t>
  </si>
  <si>
    <t>CC-CZ:</t>
  </si>
  <si>
    <t>Místo:</t>
  </si>
  <si>
    <t>Krnov</t>
  </si>
  <si>
    <t>Datum:</t>
  </si>
  <si>
    <t>6. 2. 2023</t>
  </si>
  <si>
    <t>Zadavatel:</t>
  </si>
  <si>
    <t>IČ:</t>
  </si>
  <si>
    <t>Město Krnov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</si>
  <si>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</si>
  <si>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</si>
  <si>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</si>
  <si>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</si>
  <si>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</si>
  <si>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</si>
  <si>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</si>
  <si>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</si>
  <si>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</si>
  <si>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</si>
  <si>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</si>
  <si>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</si>
  <si>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</si>
  <si>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</si>
  <si>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</si>
  <si>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</si>
  <si>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</si>
  <si>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</si>
  <si>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</si>
  <si>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</si>
  <si>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</si>
  <si>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</si>
  <si>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</si>
  <si>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</si>
  <si>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</si>
  <si>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</si>
  <si>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</si>
  <si>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</si>
  <si>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</si>
  <si>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</si>
  <si>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</si>
  <si>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</si>
  <si>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</si>
  <si>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</si>
  <si>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</si>
  <si>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</si>
  <si>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</si>
  <si>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</si>
  <si>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</si>
  <si>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</si>
  <si>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</si>
  <si>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</si>
  <si>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</si>
  <si>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</si>
  <si>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</si>
  <si>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</si>
  <si>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</si>
  <si>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</si>
  <si>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01b.D01</t>
  </si>
  <si>
    <t>Zateplení podlahy půdy</t>
  </si>
  <si>
    <t>STA</t>
  </si>
  <si>
    <t>1</t>
  </si>
  <si>
    <t>{274cead8-397c-440c-9e86-5697c7ccc3d3}</t>
  </si>
  <si>
    <t>2</t>
  </si>
  <si>
    <t>01c.D01</t>
  </si>
  <si>
    <t>Okna - izolační dvojsklo na vnějších křídlech</t>
  </si>
  <si>
    <t>{4e810059-01b5-41ad-b0e3-76be1fbc99f3}</t>
  </si>
  <si>
    <t>KRYCÍ LIST SOUPISU PRACÍ</t>
  </si>
  <si>
    <t>Objekt:</t>
  </si>
  <si>
    <t>01b.D01 - Zateplení podlahy půdy</t>
  </si>
  <si>
    <t>REKAPITULACE ČLENĚNÍ SOUPISU PRACÍ</t>
  </si>
  <si>
    <t>Kód dílu - Popis</t>
  </si>
  <si>
    <t>Cena celkem [CZK]</t>
  </si>
  <si>
    <t>-1</t>
  </si>
  <si>
    <t>PSV - Práce a dodávky PSV</t>
  </si>
  <si>
    <t xml:space="preserve">    713 - Izolace tepelné</t>
  </si>
  <si>
    <t xml:space="preserve">    762 - Konstrukce tesařské</t>
  </si>
  <si>
    <t xml:space="preserve">    766 - Konstrukce truhlářské</t>
  </si>
  <si>
    <t xml:space="preserve">    783 - Dokončovací práce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</si>
  <si>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</si>
  <si>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</si>
  <si>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</si>
  <si>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</si>
  <si>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</si>
  <si>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</si>
  <si>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</si>
  <si>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</si>
  <si>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</si>
  <si>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</si>
  <si>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</si>
  <si>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</si>
  <si>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</si>
  <si>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</si>
  <si>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</si>
  <si>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</si>
  <si>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713</t>
  </si>
  <si>
    <t>Izolace tepelné</t>
  </si>
  <si>
    <t>K</t>
  </si>
  <si>
    <t>713122111</t>
  </si>
  <si>
    <t>Parotěsná vrstva pro pochozí půdy vodorovná</t>
  </si>
  <si>
    <t>m2</t>
  </si>
  <si>
    <t>CS ÚRS 2023 01</t>
  </si>
  <si>
    <t>16</t>
  </si>
  <si>
    <t>-1296059107</t>
  </si>
  <si>
    <t>PP</t>
  </si>
  <si>
    <t>Izolace pro pochozí půdy parotěsná vrstva na ploše vodorovné V</t>
  </si>
  <si>
    <t>Online PSC</t>
  </si>
  <si>
    <t>https://podminky.urs.cz/item/CS_URS_2023_01/713122111</t>
  </si>
  <si>
    <t>P</t>
  </si>
  <si>
    <t>Poznámka k položce:_x000d_
specifikace viz. PŮDORYS 4.NP - zateplení podlahy</t>
  </si>
  <si>
    <t>VV</t>
  </si>
  <si>
    <t>zateplení pochozí půdy - skladba P14</t>
  </si>
  <si>
    <t>prvek systémové skladby 1 - parozábrana</t>
  </si>
  <si>
    <t>570,0</t>
  </si>
  <si>
    <t>713122123</t>
  </si>
  <si>
    <t>Nosný rošt z EPS trámců pro pochozí půdy tl 240 mm</t>
  </si>
  <si>
    <t>1776375227</t>
  </si>
  <si>
    <t>Izolace pro pochozí půdy nosný rošt z EPS trámců, osová vzdálenost trámů do 600 mm tloušťky 240 mm</t>
  </si>
  <si>
    <t>https://podminky.urs.cz/item/CS_URS_2023_01/713122123</t>
  </si>
  <si>
    <t>prvek systémové skladby 2a, 2b - Trámky EPS tl. 240 mm a nosný kříž EPS tl. 240 mm</t>
  </si>
  <si>
    <t>471,32+25,71+24,83+17,99</t>
  </si>
  <si>
    <t>-1,58*3,46</t>
  </si>
  <si>
    <t>Mezisoučet</t>
  </si>
  <si>
    <t>3</t>
  </si>
  <si>
    <t>volně ložená minerální vlna tl. 240 mm plocha 4.05a, 4.05b</t>
  </si>
  <si>
    <t>1,4+1,4</t>
  </si>
  <si>
    <t>Součet</t>
  </si>
  <si>
    <t>4</t>
  </si>
  <si>
    <t>713122133</t>
  </si>
  <si>
    <t>Izolace tepelná vkládaná mezi rošt z EPS pochozí půdy dvouvrstvá tl 240 mm</t>
  </si>
  <si>
    <t>459028582</t>
  </si>
  <si>
    <t>Izolace pro pochozí půdy izolace tepelná vkládaná mezi rošty z EPS dvouvrstvá tloušťky 240 mm</t>
  </si>
  <si>
    <t>https://podminky.urs.cz/item/CS_URS_2023_01/713122133</t>
  </si>
  <si>
    <t>prvek systémové skladby 3 - TI tl.240 mm</t>
  </si>
  <si>
    <t>prostor pod dřevěnými stupni</t>
  </si>
  <si>
    <t>1,235*0,345*2+3,46*0,345</t>
  </si>
  <si>
    <t>(0,895*0,34*2+2,77*0,34)/2</t>
  </si>
  <si>
    <t>713191133</t>
  </si>
  <si>
    <t>Montáž izolace tepelné podlah, stropů vrchem nebo střech překrytí fólií s přelepeným spojem</t>
  </si>
  <si>
    <t>-639766305</t>
  </si>
  <si>
    <t>Montáž tepelné izolace stavebních konstrukcí - doplňky a konstrukční součásti podlah, stropů vrchem nebo střech překrytím fólií položenou volně s přelepením spojů</t>
  </si>
  <si>
    <t>https://podminky.urs.cz/item/CS_URS_2023_01/713191133</t>
  </si>
  <si>
    <t xml:space="preserve">prvek systémové skladby 7 - zakrývací paropropustná folie </t>
  </si>
  <si>
    <t>položena na volně loženou minerální izolaci u podélných obvodových stěn (západní a východní strana) vč. plochy 4.05a, 4.05b</t>
  </si>
  <si>
    <t>44,0</t>
  </si>
  <si>
    <t>5</t>
  </si>
  <si>
    <t>M</t>
  </si>
  <si>
    <t>63150819</t>
  </si>
  <si>
    <t>fólie kontaktní difuzně propustná pro doplňkovou hydroizolační vrstvu, jednovrstvá mikrovláknitá s funkční vrstvou tl 220μm</t>
  </si>
  <si>
    <t>32</t>
  </si>
  <si>
    <t>103862163</t>
  </si>
  <si>
    <t>44*1,15 'Přepočtené koeficientem množství</t>
  </si>
  <si>
    <t>6</t>
  </si>
  <si>
    <t>998713103</t>
  </si>
  <si>
    <t>Přesun hmot tonážní pro izolace tepelné v objektech v přes 12 do 24 m</t>
  </si>
  <si>
    <t>t</t>
  </si>
  <si>
    <t>1105080346</t>
  </si>
  <si>
    <t>Přesun hmot pro izolace tepelné stanovený z hmotnosti přesunovaného materiálu vodorovná dopravní vzdálenost do 50 m v objektech výšky přes 12 m do 24 m</t>
  </si>
  <si>
    <t>https://podminky.urs.cz/item/CS_URS_2023_01/998713103</t>
  </si>
  <si>
    <t>762</t>
  </si>
  <si>
    <t>Konstrukce tesařské</t>
  </si>
  <si>
    <t>7</t>
  </si>
  <si>
    <t>762411501</t>
  </si>
  <si>
    <t>Montáž olištování spár stropů hoblovanými lištami</t>
  </si>
  <si>
    <t>m</t>
  </si>
  <si>
    <t>-1534659916</t>
  </si>
  <si>
    <t>Montáž olištování spár hoblovanými lištami stropů</t>
  </si>
  <si>
    <t>https://podminky.urs.cz/item/CS_URS_2023_01/762411501</t>
  </si>
  <si>
    <t>prvek systémové skladby 8 - buková krycí lišta dilatace tl.5 mm</t>
  </si>
  <si>
    <t>172,0</t>
  </si>
  <si>
    <t>8</t>
  </si>
  <si>
    <t>61418152</t>
  </si>
  <si>
    <t>lišta podlahová dřevěná buk tl 5mm</t>
  </si>
  <si>
    <t>-1610055111</t>
  </si>
  <si>
    <t>lišta podlahová dřevěná buk 28x28mm</t>
  </si>
  <si>
    <t>172*1,07 'Přepočtené koeficientem množství</t>
  </si>
  <si>
    <t>9</t>
  </si>
  <si>
    <t>762511277</t>
  </si>
  <si>
    <t>Podlahové kce podkladové z desek OSB tl 25 mm broušených na pero a drážku šroubovaných</t>
  </si>
  <si>
    <t>1373467620</t>
  </si>
  <si>
    <t>Podlahové konstrukce podkladové z dřevoštěpkových desek OSB jednovrstvých šroubovaných na pero a drážku broušených, tloušťky desky 25 mm</t>
  </si>
  <si>
    <t>https://podminky.urs.cz/item/CS_URS_2023_01/762511277</t>
  </si>
  <si>
    <t>prvek systémové skladby 6 - záklop</t>
  </si>
  <si>
    <t>10</t>
  </si>
  <si>
    <t>762526510</t>
  </si>
  <si>
    <t>Montáž podlahové lišty hoblované</t>
  </si>
  <si>
    <t>-1288983056</t>
  </si>
  <si>
    <t>Položení podlah montáž podlahových lišt hoblovaných</t>
  </si>
  <si>
    <t>https://podminky.urs.cz/item/CS_URS_2023_01/762526510</t>
  </si>
  <si>
    <t>prvek systémové skladby 4 - montážní prkna 100/24 mm-nalepena na EPS trámky a kříže</t>
  </si>
  <si>
    <t>760,0</t>
  </si>
  <si>
    <t>prvek systémové skladby 5 - montážní prkna 120/24 mm-nalepena na EPS trámky a kříže</t>
  </si>
  <si>
    <t>58,0</t>
  </si>
  <si>
    <t>11</t>
  </si>
  <si>
    <t>60516100</t>
  </si>
  <si>
    <t>řezivo smrkové sušené tl 30mm</t>
  </si>
  <si>
    <t>m3</t>
  </si>
  <si>
    <t>1884854450</t>
  </si>
  <si>
    <t>760,0*0,1*0,024*1,07</t>
  </si>
  <si>
    <t>58,0*0,12*0,024*1,07</t>
  </si>
  <si>
    <t>12</t>
  </si>
  <si>
    <t>762595001</t>
  </si>
  <si>
    <t>Spojovací prostředky pro položení dřevěných podlah a zakrytí kanálů</t>
  </si>
  <si>
    <t>-2099412963</t>
  </si>
  <si>
    <t>Spojovací prostředky podlah a podkladových konstrukcí hřebíky, vruty</t>
  </si>
  <si>
    <t>https://podminky.urs.cz/item/CS_URS_2023_01/762595001</t>
  </si>
  <si>
    <t>534,383</t>
  </si>
  <si>
    <t>13</t>
  </si>
  <si>
    <t>998762103</t>
  </si>
  <si>
    <t>Přesun hmot tonážní pro kce tesařské v objektech v přes 12 do 24 m</t>
  </si>
  <si>
    <t>1314906962</t>
  </si>
  <si>
    <t>Přesun hmot pro konstrukce tesařské stanovený z hmotnosti přesunovaného materiálu vodorovná dopravní vzdálenost do 50 m v objektech výšky přes 12 do 24 m</t>
  </si>
  <si>
    <t>https://podminky.urs.cz/item/CS_URS_2023_01/998762103</t>
  </si>
  <si>
    <t>766</t>
  </si>
  <si>
    <t>Konstrukce truhlářské</t>
  </si>
  <si>
    <t>14</t>
  </si>
  <si>
    <t>766434321</t>
  </si>
  <si>
    <t>Montáž obložení sloupů a pilířů pl do 5 m2 panely z modřínu a tvrdého dřeva do 0,60 m2</t>
  </si>
  <si>
    <t>40203113</t>
  </si>
  <si>
    <t>Montáž obložení sloupů nebo pilířů plochy do 5 m2 panely obkladovými modřínovými nebo z tvrdých dřevin, plochy do 0,60 m2</t>
  </si>
  <si>
    <t>https://podminky.urs.cz/item/CS_URS_2023_01/766434321</t>
  </si>
  <si>
    <t>Poznámka k položce:_x000d_
specifikace viz.výkres - Vyrovnávací schody ve 4.02</t>
  </si>
  <si>
    <t>vyrovnávací schody ve 4.02 -stupnice tl. 35 mm a podstupnice tl.25 mm z dubové spárovky kotvené do pomocné nosné konstrukce ze dřeva a slepené</t>
  </si>
  <si>
    <t>stupnice schodu š. 345 mm</t>
  </si>
  <si>
    <t>0,345*(0,9*2+2,79)</t>
  </si>
  <si>
    <t>0,345*(1,245*2+3,46)</t>
  </si>
  <si>
    <t>podstupnice schodu v. 110 mm</t>
  </si>
  <si>
    <t>0,11*(0,9*2+2,1)</t>
  </si>
  <si>
    <t>podstupnice schodu v. 145 mm</t>
  </si>
  <si>
    <t>0,145*(1,245*2+2,79)</t>
  </si>
  <si>
    <t>6055RT01</t>
  </si>
  <si>
    <t>Stupnice spárovka dřevo dub tl.35mm, šířka 345mm- výrobek komplet pro montáž</t>
  </si>
  <si>
    <t>1172827396</t>
  </si>
  <si>
    <t>Stupnice spárovka dřevo dub tl.35mm</t>
  </si>
  <si>
    <t>stupnice schodu tl. 35mm, š. 345 mm</t>
  </si>
  <si>
    <t>0,345*(0,9*2+2,79)*1,08</t>
  </si>
  <si>
    <t>0,345*(1,245*2+3,46)*1,08</t>
  </si>
  <si>
    <t>6055RT02</t>
  </si>
  <si>
    <t>Podstupnice spárovka dřevo dub tl.25mm - výrobek komplet pro montáž</t>
  </si>
  <si>
    <t>-205444038</t>
  </si>
  <si>
    <t>Podstupnice spárovka dřevo dub tl.25mm</t>
  </si>
  <si>
    <t>podstupnice schodu tl. 25 mm, v. 110 mm</t>
  </si>
  <si>
    <t>0,11*(0,9*2+2,1)*1,08</t>
  </si>
  <si>
    <t>podstupnice schodu tl.25 mm, v. 145 mm</t>
  </si>
  <si>
    <t>0,145*(1,245*2+2,79)*1,08</t>
  </si>
  <si>
    <t>17</t>
  </si>
  <si>
    <t>766437311</t>
  </si>
  <si>
    <t>Montáž obložení podkladového roštu pro sloupů a pilířů</t>
  </si>
  <si>
    <t>2051255257</t>
  </si>
  <si>
    <t>Montáž obložení sloupů nebo pilířů rošt podkladový</t>
  </si>
  <si>
    <t>https://podminky.urs.cz/item/CS_URS_2023_01/766437311</t>
  </si>
  <si>
    <t>pomocná nosná konstrukce z masivního dřeva pro stupnice a podstupnice vyrovnávacích schodů</t>
  </si>
  <si>
    <t>0,34*7*2</t>
  </si>
  <si>
    <t>0,315*9*2*2</t>
  </si>
  <si>
    <t>0,235*9*4*2</t>
  </si>
  <si>
    <t>1,58*2+3,46</t>
  </si>
  <si>
    <t>18</t>
  </si>
  <si>
    <t>6118RT03</t>
  </si>
  <si>
    <t>Dřevěný hranol tl.40 mm - výrobek komplet pro montáž</t>
  </si>
  <si>
    <t>-1870056178</t>
  </si>
  <si>
    <t>Dřevěný hranol tl.40 mm</t>
  </si>
  <si>
    <t>hranol dl.340x100x40 mm</t>
  </si>
  <si>
    <t>0,34*7*2*1,08</t>
  </si>
  <si>
    <t>hranol dl.315x100x40 mm</t>
  </si>
  <si>
    <t>0,315*9*2*2*1,08</t>
  </si>
  <si>
    <t>hranol 100x40 mm</t>
  </si>
  <si>
    <t>(1,58*2+3,46)*1,08</t>
  </si>
  <si>
    <t>19</t>
  </si>
  <si>
    <t>6118RT04</t>
  </si>
  <si>
    <t>Dřevěný hranol tl.20 mm - výrobek komplet pro montáž</t>
  </si>
  <si>
    <t>349239707</t>
  </si>
  <si>
    <t>Dřevěný hranol tl.20 mm</t>
  </si>
  <si>
    <t>hranol dl. 235x100x20 mm</t>
  </si>
  <si>
    <t>0,235*9*4*2*1,08</t>
  </si>
  <si>
    <t>hranol 100x20 mm</t>
  </si>
  <si>
    <t>20</t>
  </si>
  <si>
    <t>76643RT05</t>
  </si>
  <si>
    <t>Mobilní stupeň velký z bukového masivu a dubové spárovky - výrobek komplet dodávka a nátěr lak</t>
  </si>
  <si>
    <t>kus</t>
  </si>
  <si>
    <t>1133447201</t>
  </si>
  <si>
    <t>Mobilní stupeň velký z bukového masivu a dubové spárovky</t>
  </si>
  <si>
    <t>Poznámka k položce:_x000d_
specifikace viz.výkres - Mobilní stupně do 4.04</t>
  </si>
  <si>
    <t xml:space="preserve">stupeň velký mobilní  - podesta spárovka dub tl. 20mm, 1100x600 mm</t>
  </si>
  <si>
    <t>podkladní hranoly 80x270 mm a 45x100 mm</t>
  </si>
  <si>
    <t>76643RT06</t>
  </si>
  <si>
    <t>Mobilní stupeň malý z bukového masivu a dubové spárovky- výrobek komplet dodávka a nátěr lak</t>
  </si>
  <si>
    <t>410187971</t>
  </si>
  <si>
    <t>Mobilní stupeň malý z bukového masivu a dubové spárovky</t>
  </si>
  <si>
    <t xml:space="preserve">stupeň malý mobilní  - podesta spárovka dub tl. 20mm, 600x350 mm</t>
  </si>
  <si>
    <t>podkladní hranoly 60x125 mm a 45x60 mm</t>
  </si>
  <si>
    <t>22</t>
  </si>
  <si>
    <t>998766103</t>
  </si>
  <si>
    <t>Přesun hmot tonážní pro kce truhlářské v objektech v přes 12 do 24 m</t>
  </si>
  <si>
    <t>-1823788724</t>
  </si>
  <si>
    <t>Přesun hmot pro konstrukce truhlářské stanovený z hmotnosti přesunovaného materiálu vodorovná dopravní vzdálenost do 50 m v objektech výšky přes 12 do 24 m</t>
  </si>
  <si>
    <t>https://podminky.urs.cz/item/CS_URS_2023_01/998766103</t>
  </si>
  <si>
    <t>783</t>
  </si>
  <si>
    <t>Dokončovací práce - nátěry</t>
  </si>
  <si>
    <t>23</t>
  </si>
  <si>
    <t>783113111</t>
  </si>
  <si>
    <t>Jednonásobný napouštěcí syntetický nátěr s biocidní přísadou truhlářských konstrukcí</t>
  </si>
  <si>
    <t>1500474346</t>
  </si>
  <si>
    <t>Napouštěcí nátěr truhlářských konstrukcí jednonásobný fungicidní syntetický</t>
  </si>
  <si>
    <t>https://podminky.urs.cz/item/CS_URS_2023_01/783113111</t>
  </si>
  <si>
    <t>napouštěcí nátěr - vyrovnávací schody ve 4.02 pomocná nosná konstrukce z dubového dřeva</t>
  </si>
  <si>
    <t>0,34*(0,1+0,04)*2*7*2</t>
  </si>
  <si>
    <t>0,315*(0,1+0,04)*2*9*2*2</t>
  </si>
  <si>
    <t>(1,58*2+3,46)*(0,1+0,04)*2</t>
  </si>
  <si>
    <t>0,235*(0,1+0,02)*2*9*4*2</t>
  </si>
  <si>
    <t>(1,58*2+3,46)*(0,1+0,02)*2</t>
  </si>
  <si>
    <t>24</t>
  </si>
  <si>
    <t>783128211</t>
  </si>
  <si>
    <t>Lakovací dvojnásobný akrylátový nátěr truhlářských konstrukcí s mezibroušením</t>
  </si>
  <si>
    <t>-699726191</t>
  </si>
  <si>
    <t>Lakovací nátěr truhlářských konstrukcí dvojnásobný s mezibroušením akrylátový</t>
  </si>
  <si>
    <t>https://podminky.urs.cz/item/CS_URS_2023_01/783128211</t>
  </si>
  <si>
    <t>nátěr - vyrovnávací schody ve 4.02 -stupnice tl. 35 mm a podstupnice tl.25 mm z dubové spárovky</t>
  </si>
  <si>
    <t>4,832</t>
  </si>
  <si>
    <t>25</t>
  </si>
  <si>
    <t>783937163</t>
  </si>
  <si>
    <t>Krycí dvojnásobný epoxidový rozpouštědlový nátěr betonové podlahy</t>
  </si>
  <si>
    <t>790104368</t>
  </si>
  <si>
    <t>Krycí (uzavírací) nátěr betonových podlah dvojnásobný epoxidový rozpouštědlový</t>
  </si>
  <si>
    <t>https://podminky.urs.cz/item/CS_URS_2023_01/783937163</t>
  </si>
  <si>
    <t>Poznámka k položce:_x000d_
Podle Dodatku 01 bude epoxidový nátěr podlay půdy proveden jen v m.číslo 4.04 a před vyrovnávacími stupni</t>
  </si>
  <si>
    <t>včetně penetrace</t>
  </si>
  <si>
    <t xml:space="preserve">odpočet plochy nátěru podlahy ze soupisu prací stavby díl 783 p.č. 418 - podle Dodatku 01 </t>
  </si>
  <si>
    <t>4 np půda</t>
  </si>
  <si>
    <t>-560,7</t>
  </si>
  <si>
    <t>Dodatek 01-úprava povrchů podlah</t>
  </si>
  <si>
    <t>4.04 strojovna VZT</t>
  </si>
  <si>
    <t>17,97</t>
  </si>
  <si>
    <t>4.02a PŮDA před vyrovnávacími stupni</t>
  </si>
  <si>
    <t>0,895*1,045*2</t>
  </si>
  <si>
    <t>01c.D01 - Okna - izolační dvojsklo na vnějších křídlech</t>
  </si>
  <si>
    <t>766111.ZmD01</t>
  </si>
  <si>
    <t>Okno ozn. A1.0 - příplatek za zasklení izolačními dvojskly na vnějších křídlech 1,8x1,7m</t>
  </si>
  <si>
    <t>-920746688</t>
  </si>
  <si>
    <t>Okno ozn. A1.0 - příplatek za zasklení izolačním dvojsklem na vnějších křídlech</t>
  </si>
  <si>
    <t>Poznámka k položce:_x000d_
Dodatek 01 zahrnuje úpravu původního zasklení špaletových oken jednoduchými skly na zasklení izolačními dvojskly na vnějších křídlech, u kterých je upravena hloubka vnějšího rámu a navazující konstrukční prvky</t>
  </si>
  <si>
    <t>1,8x1,7=3,06m2/1 kus</t>
  </si>
  <si>
    <t>766112.ZmD01</t>
  </si>
  <si>
    <t>Okno ozn. A2.0 - příplatek za zasklení izolačními dvojskly na vnějších křídlech 1,8x1,7m</t>
  </si>
  <si>
    <t>-1738573906</t>
  </si>
  <si>
    <t>Okno ozn. A2.0 - příplatek za zasklení izolačním dvojsklem na vnějších křídlech</t>
  </si>
  <si>
    <t>766113.ZmD01</t>
  </si>
  <si>
    <t>Okno ozn. A2.1 - příplatek za zasklení izolačními dvojskly na vnějších křídlech 1,8x1,7m</t>
  </si>
  <si>
    <t>-1081244748</t>
  </si>
  <si>
    <t>Okno ozn. A2.1 - příplatek za zasklení izolačním dvojsklem na vnějších křídlech</t>
  </si>
  <si>
    <t>766114.ZmD01</t>
  </si>
  <si>
    <t>Okno ozn. B1.0 - příplatek za zasklení izolačními dvojskly na vnějších křídlech 4,2x3,2m</t>
  </si>
  <si>
    <t>-1692026880</t>
  </si>
  <si>
    <t>Okno ozn. B1.0 - příplatek za zasklení izolačním dvojsklem na vnějších křídlech</t>
  </si>
  <si>
    <t>4,2x3,2=13,44m2/1 kus</t>
  </si>
  <si>
    <t>766115.ZmD01</t>
  </si>
  <si>
    <t>Okno ozn. B2.0 - příplatek za zasklení izolačními dvojskly na vnějších křídlech 4,2x3,2m</t>
  </si>
  <si>
    <t>-894354070</t>
  </si>
  <si>
    <t>Okno ozn. B2.0 - příplatek za zasklení izolačním dvojsklem na vnějších křídlech</t>
  </si>
  <si>
    <t>766116.ZmD01</t>
  </si>
  <si>
    <t>Okno ozn. C1.0 - příplatek za zasklení izolačními dvojskly na vnějších křídlech 4,2x2,2m</t>
  </si>
  <si>
    <t>2137915790</t>
  </si>
  <si>
    <t>Okno ozn. C1.0 - příplatek za zasklení izolačním dvojsklem na vnějších křídlech</t>
  </si>
  <si>
    <t>4,2x2,2=9,24m2/1 kus</t>
  </si>
  <si>
    <t>766117.ZmD01</t>
  </si>
  <si>
    <t>Okno ozn. D1.0 - příplatek za zasklení izolačními dvojskly na vnějších křídlech 1,7x1,2m</t>
  </si>
  <si>
    <t>955362951</t>
  </si>
  <si>
    <t>Okno ozn. D1.0 - příplatek za zasklení izolačním dvojsklem na vnějších křídlech</t>
  </si>
  <si>
    <t>1,7x1,2=2,04m2/1 kus</t>
  </si>
  <si>
    <t>766118.ZmD01</t>
  </si>
  <si>
    <t>Okno ozn. D1.1 - příplatek za zasklení izolačními dvojskly na vnějších křídlech 1,7x1,2m</t>
  </si>
  <si>
    <t>-248696447</t>
  </si>
  <si>
    <t>Okno ozn. D1.1 - příplatek za zasklení izolačním dvojsklem na vnějších křídlech</t>
  </si>
  <si>
    <t>766119.ZmD01</t>
  </si>
  <si>
    <t>Okno ozn. E1.0 - příplatek za zasklení izolačními dvojskly na vnějších křídlech 2,2x1,7m</t>
  </si>
  <si>
    <t>-1884551290</t>
  </si>
  <si>
    <t>Okno ozn. E1.0 - příplatek za zasklení izolačním dvojsklem na vnějších křídlech</t>
  </si>
  <si>
    <t>2,2x1,7=3,74m2/1 kus</t>
  </si>
  <si>
    <t>766120.ZmD01</t>
  </si>
  <si>
    <t>Okno ozn. E2.0 - příplatek za zasklení izolačními dvojskly na vnějších křídlech 2,2x1,7m</t>
  </si>
  <si>
    <t>-829598707</t>
  </si>
  <si>
    <t>Okno ozn. E2.0 - příplatek za zasklení izolačním dvojsklem na vnějších křídlech</t>
  </si>
  <si>
    <t>766121.ZmD01</t>
  </si>
  <si>
    <t>Okno ozn. E3.0 - příplatek za zasklení izolačními dvojskly na vnějších křídlech 2,2x1,7m</t>
  </si>
  <si>
    <t>-309258825</t>
  </si>
  <si>
    <t>Okno ozn. E3.0 - příplatek za zasklení izolačním dvojsklem na vnějších křídlech</t>
  </si>
  <si>
    <t>766122.ZmD01</t>
  </si>
  <si>
    <t>Okno ozn. F1.0 - příplatek za zasklení izolačními dvojskly na vnějších křídlech 1,15x1,1m</t>
  </si>
  <si>
    <t>-96612302</t>
  </si>
  <si>
    <t>Okno ozn. F1.0 - příplatek za zasklení izolačním dvojsklem na vnějších křídlech</t>
  </si>
  <si>
    <t>1,15x1,1=1,265m2/1 kus</t>
  </si>
  <si>
    <t>766123.ZmD01</t>
  </si>
  <si>
    <t>Okno ozn. G1.0 - příplatek za zasklení izolačními dvojskly na vnějších křídlech 0,8x1,2m</t>
  </si>
  <si>
    <t>617170703</t>
  </si>
  <si>
    <t>Okno ozn. G1.0 - příplatek za zasklení izolačním dvojsklem na vnějších křídlech</t>
  </si>
  <si>
    <t>0,8x1,2=0,96m2/1 kus</t>
  </si>
  <si>
    <t>766124.ZmD01</t>
  </si>
  <si>
    <t>Okno ozn. H1.0 - příplatek za zasklení izolačními dvojskly na vnějších křídlech 5,15x2,35m</t>
  </si>
  <si>
    <t>-2622767</t>
  </si>
  <si>
    <t>Okno ozn. H1.0 - příplatek za zasklení izolačním dvojsklem na vnějších křídlech</t>
  </si>
  <si>
    <t>5,15x2,35=12,11m2/1 kus</t>
  </si>
  <si>
    <t>766125.ZmD01</t>
  </si>
  <si>
    <t>Dveře ozn. I1.0 - příplatek za zasklení izolačními dvojskly 0,85x2,1m</t>
  </si>
  <si>
    <t>-132413069</t>
  </si>
  <si>
    <t>Dveře ozn. I1.0 - příplatek za zasklení izolačním dvojsklem</t>
  </si>
  <si>
    <t>0,85*2,1/3*2=1,19m2/1 kus</t>
  </si>
  <si>
    <t>766126.ZmD01</t>
  </si>
  <si>
    <t>Dveře ozn. J1.0 - příplatek za zasklení izolačními dvojskly 2,0x2,07m</t>
  </si>
  <si>
    <t>1120519415</t>
  </si>
  <si>
    <t xml:space="preserve">Dveře ozn. J1.0 - příplatek za zasklení izolačním dvojsklem </t>
  </si>
  <si>
    <t>2,0*2,07=4,14m2/1 kus</t>
  </si>
  <si>
    <t>766127.ZmD01</t>
  </si>
  <si>
    <t>Vrata ozn. K1.0 - příplatek za zasklení izolačními dvojskly na vnějších křídlech 3,1x3,05m</t>
  </si>
  <si>
    <t>1709096840</t>
  </si>
  <si>
    <t>Vrata ozn. K1.0 - příplatek za zasklení izolačním dvojsklem na vnějších křídlech</t>
  </si>
  <si>
    <t>3,1x3,05/2=4,73m2/1 kus</t>
  </si>
  <si>
    <t>766128.ZmD01</t>
  </si>
  <si>
    <t>Okno ozn. L1.0 - příplatek za zasklení izolačními dvojskly na vnějších křídlech 3,6x2,25m</t>
  </si>
  <si>
    <t>1403823193</t>
  </si>
  <si>
    <t>Okno ozn. L1.0 - příplatek za zasklení izolačním dvojsklem na vnějších křídlech</t>
  </si>
  <si>
    <t>3,6x2,25=8,1m2/1 kus</t>
  </si>
  <si>
    <t>766129.ZmD01</t>
  </si>
  <si>
    <t>Okno ozn. L2.0 - příplatek za zasklení izolačními dvojskly na vnějších křídlech 3,6x2,25m</t>
  </si>
  <si>
    <t>-1627705745</t>
  </si>
  <si>
    <t>Okno ozn. L2.0 - příplatek za zasklení izolačním dvojsklem na vnějších křídlech</t>
  </si>
  <si>
    <t>766130.ZmD01</t>
  </si>
  <si>
    <t>Okno ozn. L3.0 - příplatek za zasklení izolačními dvojskly na vnějších křídlech 3,6x2,25m</t>
  </si>
  <si>
    <t>1514791749</t>
  </si>
  <si>
    <t>Okno ozn. L3.0 - příplatek za zasklení izolačním dvojsklem na vnějších křídlech</t>
  </si>
  <si>
    <t>766131.ZmD01</t>
  </si>
  <si>
    <t>Okno ozn. M1.0 - příplatek za zasklení izolačními dvojskly na vnějších křídlech 3,6x5,4m</t>
  </si>
  <si>
    <t>593962050</t>
  </si>
  <si>
    <t>Okno ozn. M1.0 - příplatek za zasklení izolačním dvojsklem na vnějších křídlech</t>
  </si>
  <si>
    <t>3,6x5,4=19,44m2/1 kus</t>
  </si>
  <si>
    <t>766132.ZmD01</t>
  </si>
  <si>
    <t>Okenní a dveřní sestava ozn. N1.0 - příplatek za zasklení izolačními dvojskly na vnějších křídlech 4,0x3,3m</t>
  </si>
  <si>
    <t>1023657522</t>
  </si>
  <si>
    <t>Okenní a dveřní sestava ozn. N1.0 - příplatek za zasklení izolačním dvojsklem na vnějších křídlech</t>
  </si>
  <si>
    <t>4,0x3,3=13,2m2/1 kus</t>
  </si>
  <si>
    <t>766133.ZmD01</t>
  </si>
  <si>
    <t>Okenní a dveřní sestava ozn. O1.0 - příplatek za zasklení izolačními dvojskly na vnějších křídlech 3,6x4,6m</t>
  </si>
  <si>
    <t>1924434060</t>
  </si>
  <si>
    <t>Okenní a dveřní sestava ozn. O1.0 - příplatek za zasklení izolačním dvojsklem na vnějších křídlech</t>
  </si>
  <si>
    <t>3,6x4,6=16,56m2/1 kus</t>
  </si>
  <si>
    <t>766134.ZmD01</t>
  </si>
  <si>
    <t>Okenní a dveřní sestava ozn. P1.0 - příplatek za zasklení izolačními dvojskly na vnějších křídlech 3,4x10,3m</t>
  </si>
  <si>
    <t>413276886</t>
  </si>
  <si>
    <t>Okenní a dveřní sestava ozn. P1.0 - příplatek za zasklení izolačním dvojsklem na vnějších křídlech</t>
  </si>
  <si>
    <t>1,15x10,3+2,25x9,35=32,89m2/1 kus</t>
  </si>
  <si>
    <t>766135.ZmD01</t>
  </si>
  <si>
    <t>Okenní a dveřní sestava ozn. Q1.0 - příplatek za zasklení izolačními dvojskly na vnějších křídlech 3,6x3,2m</t>
  </si>
  <si>
    <t>319091167</t>
  </si>
  <si>
    <t>Okenní a dveřní sestava ozn. Q1.0 - příplatek za zasklení izolačním dvojsklem na vnějších křídlech</t>
  </si>
  <si>
    <t>3,6x2,2=7,92m2/1 kus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</si>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</sst>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1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5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6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9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4" fontId="19" fillId="0" borderId="6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20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9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8" xfId="0" applyFont="1" applyFill="1" applyBorder="1" applyAlignment="1">
      <alignment horizontal="left" vertical="center"/>
    </xf>
    <xf numFmtId="0" fontId="0" fillId="5" borderId="8" xfId="0" applyFont="1" applyFill="1" applyBorder="1" applyAlignment="1">
      <alignment vertical="center"/>
    </xf>
    <xf numFmtId="0" fontId="23" fillId="5" borderId="8" xfId="0" applyFont="1" applyFill="1" applyBorder="1" applyAlignment="1">
      <alignment horizontal="center" vertical="center"/>
    </xf>
    <xf numFmtId="0" fontId="23" fillId="5" borderId="8" xfId="0" applyFont="1" applyFill="1" applyBorder="1" applyAlignment="1">
      <alignment horizontal="right" vertical="center"/>
    </xf>
    <xf numFmtId="0" fontId="23" fillId="5" borderId="9" xfId="0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24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5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0" fontId="29" fillId="0" borderId="0" xfId="0" applyFont="1" applyAlignment="1">
      <alignment vertical="center"/>
    </xf>
    <xf numFmtId="4" fontId="29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5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166" fontId="30" fillId="0" borderId="21" xfId="0" applyNumberFormat="1" applyFont="1" applyBorder="1" applyAlignment="1">
      <alignment vertical="center"/>
    </xf>
    <xf numFmtId="4" fontId="30" fillId="0" borderId="22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9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23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3" fillId="0" borderId="13" xfId="0" applyNumberFormat="1" applyFont="1" applyBorder="1" applyAlignment="1"/>
    <xf numFmtId="166" fontId="33" fillId="0" borderId="14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3" fillId="0" borderId="23" xfId="0" applyFont="1" applyBorder="1" applyAlignment="1" applyProtection="1">
      <alignment horizontal="center" vertical="center"/>
      <protection locked="0"/>
    </xf>
    <xf numFmtId="49" fontId="23" fillId="0" borderId="23" xfId="0" applyNumberFormat="1" applyFont="1" applyBorder="1" applyAlignment="1" applyProtection="1">
      <alignment horizontal="left" vertical="center" wrapText="1"/>
      <protection locked="0"/>
    </xf>
    <xf numFmtId="0" fontId="23" fillId="0" borderId="23" xfId="0" applyFont="1" applyBorder="1" applyAlignment="1" applyProtection="1">
      <alignment horizontal="left" vertical="center" wrapText="1"/>
      <protection locked="0"/>
    </xf>
    <xf numFmtId="0" fontId="23" fillId="0" borderId="23" xfId="0" applyFont="1" applyBorder="1" applyAlignment="1" applyProtection="1">
      <alignment horizontal="center" vertical="center" wrapText="1"/>
      <protection locked="0"/>
    </xf>
    <xf numFmtId="167" fontId="23" fillId="0" borderId="23" xfId="0" applyNumberFormat="1" applyFont="1" applyBorder="1" applyAlignment="1" applyProtection="1">
      <alignment vertical="center"/>
      <protection locked="0"/>
    </xf>
    <xf numFmtId="4" fontId="23" fillId="3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  <protection locked="0"/>
    </xf>
    <xf numFmtId="0" fontId="24" fillId="3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6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7" fillId="0" borderId="0" xfId="0" applyFont="1" applyAlignment="1">
      <alignment horizontal="left" vertical="center"/>
    </xf>
    <xf numFmtId="0" fontId="38" fillId="0" borderId="0" xfId="1" applyFont="1" applyAlignment="1">
      <alignment vertical="center" wrapText="1"/>
    </xf>
    <xf numFmtId="0" fontId="39" fillId="0" borderId="0" xfId="0" applyFont="1" applyAlignment="1">
      <alignment vertical="center" wrapText="1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5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40" fillId="0" borderId="23" xfId="0" applyFont="1" applyBorder="1" applyAlignment="1" applyProtection="1">
      <alignment horizontal="center" vertical="center"/>
      <protection locked="0"/>
    </xf>
    <xf numFmtId="49" fontId="40" fillId="0" borderId="23" xfId="0" applyNumberFormat="1" applyFont="1" applyBorder="1" applyAlignment="1" applyProtection="1">
      <alignment horizontal="left" vertical="center" wrapText="1"/>
      <protection locked="0"/>
    </xf>
    <xf numFmtId="0" fontId="40" fillId="0" borderId="23" xfId="0" applyFont="1" applyBorder="1" applyAlignment="1" applyProtection="1">
      <alignment horizontal="left" vertical="center" wrapText="1"/>
      <protection locked="0"/>
    </xf>
    <xf numFmtId="0" fontId="40" fillId="0" borderId="23" xfId="0" applyFont="1" applyBorder="1" applyAlignment="1" applyProtection="1">
      <alignment horizontal="center" vertical="center" wrapText="1"/>
      <protection locked="0"/>
    </xf>
    <xf numFmtId="167" fontId="40" fillId="0" borderId="23" xfId="0" applyNumberFormat="1" applyFont="1" applyBorder="1" applyAlignment="1" applyProtection="1">
      <alignment vertical="center"/>
      <protection locked="0"/>
    </xf>
    <xf numFmtId="4" fontId="40" fillId="3" borderId="23" xfId="0" applyNumberFormat="1" applyFont="1" applyFill="1" applyBorder="1" applyAlignment="1" applyProtection="1">
      <alignment vertical="center"/>
      <protection locked="0"/>
    </xf>
    <xf numFmtId="4" fontId="40" fillId="0" borderId="23" xfId="0" applyNumberFormat="1" applyFont="1" applyBorder="1" applyAlignment="1" applyProtection="1">
      <alignment vertical="center"/>
      <protection locked="0"/>
    </xf>
    <xf numFmtId="0" fontId="41" fillId="0" borderId="4" xfId="0" applyFont="1" applyBorder="1" applyAlignment="1">
      <alignment vertical="center"/>
    </xf>
    <xf numFmtId="0" fontId="40" fillId="3" borderId="15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>
      <alignment horizontal="center" vertical="center"/>
    </xf>
    <xf numFmtId="0" fontId="12" fillId="0" borderId="20" xfId="0" applyFont="1" applyBorder="1" applyAlignment="1">
      <alignment vertical="center"/>
    </xf>
    <xf numFmtId="0" fontId="12" fillId="0" borderId="21" xfId="0" applyFont="1" applyBorder="1" applyAlignment="1">
      <alignment vertical="center"/>
    </xf>
    <xf numFmtId="0" fontId="12" fillId="0" borderId="22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0" fillId="0" borderId="22" xfId="0" applyFont="1" applyBorder="1" applyAlignment="1">
      <alignment vertical="center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4" fillId="0" borderId="29" xfId="0" applyFont="1" applyBorder="1" applyAlignment="1">
      <alignment horizontal="left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horizontal="left" vertical="center" wrapText="1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713122111" TargetMode="External" /><Relationship Id="rId2" Type="http://schemas.openxmlformats.org/officeDocument/2006/relationships/hyperlink" Target="https://podminky.urs.cz/item/CS_URS_2023_01/713122123" TargetMode="External" /><Relationship Id="rId3" Type="http://schemas.openxmlformats.org/officeDocument/2006/relationships/hyperlink" Target="https://podminky.urs.cz/item/CS_URS_2023_01/713122133" TargetMode="External" /><Relationship Id="rId4" Type="http://schemas.openxmlformats.org/officeDocument/2006/relationships/hyperlink" Target="https://podminky.urs.cz/item/CS_URS_2023_01/713191133" TargetMode="External" /><Relationship Id="rId5" Type="http://schemas.openxmlformats.org/officeDocument/2006/relationships/hyperlink" Target="https://podminky.urs.cz/item/CS_URS_2023_01/998713103" TargetMode="External" /><Relationship Id="rId6" Type="http://schemas.openxmlformats.org/officeDocument/2006/relationships/hyperlink" Target="https://podminky.urs.cz/item/CS_URS_2023_01/762411501" TargetMode="External" /><Relationship Id="rId7" Type="http://schemas.openxmlformats.org/officeDocument/2006/relationships/hyperlink" Target="https://podminky.urs.cz/item/CS_URS_2023_01/762511277" TargetMode="External" /><Relationship Id="rId8" Type="http://schemas.openxmlformats.org/officeDocument/2006/relationships/hyperlink" Target="https://podminky.urs.cz/item/CS_URS_2023_01/762526510" TargetMode="External" /><Relationship Id="rId9" Type="http://schemas.openxmlformats.org/officeDocument/2006/relationships/hyperlink" Target="https://podminky.urs.cz/item/CS_URS_2023_01/762595001" TargetMode="External" /><Relationship Id="rId10" Type="http://schemas.openxmlformats.org/officeDocument/2006/relationships/hyperlink" Target="https://podminky.urs.cz/item/CS_URS_2023_01/998762103" TargetMode="External" /><Relationship Id="rId11" Type="http://schemas.openxmlformats.org/officeDocument/2006/relationships/hyperlink" Target="https://podminky.urs.cz/item/CS_URS_2023_01/766434321" TargetMode="External" /><Relationship Id="rId12" Type="http://schemas.openxmlformats.org/officeDocument/2006/relationships/hyperlink" Target="https://podminky.urs.cz/item/CS_URS_2023_01/766437311" TargetMode="External" /><Relationship Id="rId13" Type="http://schemas.openxmlformats.org/officeDocument/2006/relationships/hyperlink" Target="https://podminky.urs.cz/item/CS_URS_2023_01/998766103" TargetMode="External" /><Relationship Id="rId14" Type="http://schemas.openxmlformats.org/officeDocument/2006/relationships/hyperlink" Target="https://podminky.urs.cz/item/CS_URS_2023_01/783113111" TargetMode="External" /><Relationship Id="rId15" Type="http://schemas.openxmlformats.org/officeDocument/2006/relationships/hyperlink" Target="https://podminky.urs.cz/item/CS_URS_2023_01/783128211" TargetMode="External" /><Relationship Id="rId16" Type="http://schemas.openxmlformats.org/officeDocument/2006/relationships/hyperlink" Target="https://podminky.urs.cz/item/CS_URS_2023_01/783937163" TargetMode="External" /><Relationship Id="rId1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9" t="s">
        <v>6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7</v>
      </c>
      <c r="BT2" s="20" t="s">
        <v>8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7</v>
      </c>
      <c r="BT3" s="20" t="s">
        <v>9</v>
      </c>
    </row>
    <row r="4" s="1" customFormat="1" ht="24.96" customHeight="1">
      <c r="B4" s="23"/>
      <c r="D4" s="24" t="s">
        <v>10</v>
      </c>
      <c r="AR4" s="23"/>
      <c r="AS4" s="25" t="s">
        <v>11</v>
      </c>
      <c r="BE4" s="26" t="s">
        <v>12</v>
      </c>
      <c r="BS4" s="20" t="s">
        <v>13</v>
      </c>
    </row>
    <row r="5" s="1" customFormat="1" ht="12" customHeight="1">
      <c r="B5" s="23"/>
      <c r="D5" s="27" t="s">
        <v>14</v>
      </c>
      <c r="K5" s="28" t="s">
        <v>15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3"/>
      <c r="BE5" s="29" t="s">
        <v>16</v>
      </c>
      <c r="BS5" s="20" t="s">
        <v>7</v>
      </c>
    </row>
    <row r="6" s="1" customFormat="1" ht="36.96" customHeight="1">
      <c r="B6" s="23"/>
      <c r="D6" s="30" t="s">
        <v>17</v>
      </c>
      <c r="K6" s="31" t="s">
        <v>18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3"/>
      <c r="BE6" s="32"/>
      <c r="BS6" s="20" t="s">
        <v>7</v>
      </c>
    </row>
    <row r="7" s="1" customFormat="1" ht="12" customHeight="1">
      <c r="B7" s="23"/>
      <c r="D7" s="33" t="s">
        <v>19</v>
      </c>
      <c r="K7" s="28" t="s">
        <v>3</v>
      </c>
      <c r="AK7" s="33" t="s">
        <v>20</v>
      </c>
      <c r="AN7" s="28" t="s">
        <v>3</v>
      </c>
      <c r="AR7" s="23"/>
      <c r="BE7" s="32"/>
      <c r="BS7" s="20" t="s">
        <v>7</v>
      </c>
    </row>
    <row r="8" s="1" customFormat="1" ht="12" customHeight="1">
      <c r="B8" s="23"/>
      <c r="D8" s="33" t="s">
        <v>21</v>
      </c>
      <c r="K8" s="28" t="s">
        <v>22</v>
      </c>
      <c r="AK8" s="33" t="s">
        <v>23</v>
      </c>
      <c r="AN8" s="34" t="s">
        <v>24</v>
      </c>
      <c r="AR8" s="23"/>
      <c r="BE8" s="32"/>
      <c r="BS8" s="20" t="s">
        <v>7</v>
      </c>
    </row>
    <row r="9" s="1" customFormat="1" ht="14.4" customHeight="1">
      <c r="B9" s="23"/>
      <c r="AR9" s="23"/>
      <c r="BE9" s="32"/>
      <c r="BS9" s="20" t="s">
        <v>7</v>
      </c>
    </row>
    <row r="10" s="1" customFormat="1" ht="12" customHeight="1">
      <c r="B10" s="23"/>
      <c r="D10" s="33" t="s">
        <v>25</v>
      </c>
      <c r="AK10" s="33" t="s">
        <v>26</v>
      </c>
      <c r="AN10" s="28" t="s">
        <v>3</v>
      </c>
      <c r="AR10" s="23"/>
      <c r="BE10" s="32"/>
      <c r="BS10" s="20" t="s">
        <v>7</v>
      </c>
    </row>
    <row r="11" s="1" customFormat="1" ht="18.48" customHeight="1">
      <c r="B11" s="23"/>
      <c r="E11" s="28" t="s">
        <v>27</v>
      </c>
      <c r="AK11" s="33" t="s">
        <v>28</v>
      </c>
      <c r="AN11" s="28" t="s">
        <v>3</v>
      </c>
      <c r="AR11" s="23"/>
      <c r="BE11" s="32"/>
      <c r="BS11" s="20" t="s">
        <v>7</v>
      </c>
    </row>
    <row r="12" s="1" customFormat="1" ht="6.96" customHeight="1">
      <c r="B12" s="23"/>
      <c r="AR12" s="23"/>
      <c r="BE12" s="32"/>
      <c r="BS12" s="20" t="s">
        <v>7</v>
      </c>
    </row>
    <row r="13" s="1" customFormat="1" ht="12" customHeight="1">
      <c r="B13" s="23"/>
      <c r="D13" s="33" t="s">
        <v>29</v>
      </c>
      <c r="AK13" s="33" t="s">
        <v>26</v>
      </c>
      <c r="AN13" s="35" t="s">
        <v>30</v>
      </c>
      <c r="AR13" s="23"/>
      <c r="BE13" s="32"/>
      <c r="BS13" s="20" t="s">
        <v>7</v>
      </c>
    </row>
    <row r="14">
      <c r="B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N14" s="35" t="s">
        <v>30</v>
      </c>
      <c r="AR14" s="23"/>
      <c r="BE14" s="32"/>
      <c r="BS14" s="20" t="s">
        <v>7</v>
      </c>
    </row>
    <row r="15" s="1" customFormat="1" ht="6.96" customHeight="1">
      <c r="B15" s="23"/>
      <c r="AR15" s="23"/>
      <c r="BE15" s="32"/>
      <c r="BS15" s="20" t="s">
        <v>4</v>
      </c>
    </row>
    <row r="16" s="1" customFormat="1" ht="12" customHeight="1">
      <c r="B16" s="23"/>
      <c r="D16" s="33" t="s">
        <v>31</v>
      </c>
      <c r="AK16" s="33" t="s">
        <v>26</v>
      </c>
      <c r="AN16" s="28" t="s">
        <v>3</v>
      </c>
      <c r="AR16" s="23"/>
      <c r="BE16" s="32"/>
      <c r="BS16" s="20" t="s">
        <v>4</v>
      </c>
    </row>
    <row r="17" s="1" customFormat="1" ht="18.48" customHeight="1">
      <c r="B17" s="23"/>
      <c r="E17" s="28" t="s">
        <v>32</v>
      </c>
      <c r="AK17" s="33" t="s">
        <v>28</v>
      </c>
      <c r="AN17" s="28" t="s">
        <v>3</v>
      </c>
      <c r="AR17" s="23"/>
      <c r="BE17" s="32"/>
      <c r="BS17" s="20" t="s">
        <v>33</v>
      </c>
    </row>
    <row r="18" s="1" customFormat="1" ht="6.96" customHeight="1">
      <c r="B18" s="23"/>
      <c r="AR18" s="23"/>
      <c r="BE18" s="32"/>
      <c r="BS18" s="20" t="s">
        <v>7</v>
      </c>
    </row>
    <row r="19" s="1" customFormat="1" ht="12" customHeight="1">
      <c r="B19" s="23"/>
      <c r="D19" s="33" t="s">
        <v>34</v>
      </c>
      <c r="AK19" s="33" t="s">
        <v>26</v>
      </c>
      <c r="AN19" s="28" t="s">
        <v>3</v>
      </c>
      <c r="AR19" s="23"/>
      <c r="BE19" s="32"/>
      <c r="BS19" s="20" t="s">
        <v>7</v>
      </c>
    </row>
    <row r="20" s="1" customFormat="1" ht="18.48" customHeight="1">
      <c r="B20" s="23"/>
      <c r="E20" s="28" t="s">
        <v>32</v>
      </c>
      <c r="AK20" s="33" t="s">
        <v>28</v>
      </c>
      <c r="AN20" s="28" t="s">
        <v>3</v>
      </c>
      <c r="AR20" s="23"/>
      <c r="BE20" s="32"/>
      <c r="BS20" s="20" t="s">
        <v>33</v>
      </c>
    </row>
    <row r="21" s="1" customFormat="1" ht="6.96" customHeight="1">
      <c r="B21" s="23"/>
      <c r="AR21" s="23"/>
      <c r="BE21" s="32"/>
    </row>
    <row r="22" s="1" customFormat="1" ht="12" customHeight="1">
      <c r="B22" s="23"/>
      <c r="D22" s="33" t="s">
        <v>35</v>
      </c>
      <c r="AR22" s="23"/>
      <c r="BE22" s="32"/>
    </row>
    <row r="23" s="1" customFormat="1" ht="47.25" customHeight="1">
      <c r="B23" s="23"/>
      <c r="E23" s="37" t="s">
        <v>36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R23" s="23"/>
      <c r="BE23" s="32"/>
    </row>
    <row r="24" s="1" customFormat="1" ht="6.96" customHeight="1">
      <c r="B24" s="23"/>
      <c r="AR24" s="23"/>
      <c r="BE24" s="32"/>
    </row>
    <row r="25" s="1" customFormat="1" ht="6.96" customHeight="1">
      <c r="B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R25" s="23"/>
      <c r="BE25" s="32"/>
    </row>
    <row r="26" s="2" customFormat="1" ht="25.92" customHeight="1">
      <c r="A26" s="39"/>
      <c r="B26" s="40"/>
      <c r="C26" s="39"/>
      <c r="D26" s="41" t="s">
        <v>37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39"/>
      <c r="AQ26" s="39"/>
      <c r="AR26" s="40"/>
      <c r="BE26" s="32"/>
    </row>
    <row r="27" s="2" customFormat="1" ht="6.96" customHeight="1">
      <c r="A27" s="39"/>
      <c r="B27" s="40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0"/>
      <c r="BE27" s="32"/>
    </row>
    <row r="28" s="2" customFormat="1">
      <c r="A28" s="39"/>
      <c r="B28" s="40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38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39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40</v>
      </c>
      <c r="AL28" s="44"/>
      <c r="AM28" s="44"/>
      <c r="AN28" s="44"/>
      <c r="AO28" s="44"/>
      <c r="AP28" s="39"/>
      <c r="AQ28" s="39"/>
      <c r="AR28" s="40"/>
      <c r="BE28" s="32"/>
    </row>
    <row r="29" s="3" customFormat="1" ht="14.4" customHeight="1">
      <c r="A29" s="3"/>
      <c r="B29" s="45"/>
      <c r="C29" s="3"/>
      <c r="D29" s="33" t="s">
        <v>41</v>
      </c>
      <c r="E29" s="3"/>
      <c r="F29" s="33" t="s">
        <v>42</v>
      </c>
      <c r="G29" s="3"/>
      <c r="H29" s="3"/>
      <c r="I29" s="3"/>
      <c r="J29" s="3"/>
      <c r="K29" s="3"/>
      <c r="L29" s="46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7">
        <f>ROUND(AZ54,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7">
        <f>ROUND(AV54, 2)</f>
        <v>0</v>
      </c>
      <c r="AL29" s="3"/>
      <c r="AM29" s="3"/>
      <c r="AN29" s="3"/>
      <c r="AO29" s="3"/>
      <c r="AP29" s="3"/>
      <c r="AQ29" s="3"/>
      <c r="AR29" s="45"/>
      <c r="BE29" s="48"/>
    </row>
    <row r="30" s="3" customFormat="1" ht="14.4" customHeight="1">
      <c r="A30" s="3"/>
      <c r="B30" s="45"/>
      <c r="C30" s="3"/>
      <c r="D30" s="3"/>
      <c r="E30" s="3"/>
      <c r="F30" s="33" t="s">
        <v>43</v>
      </c>
      <c r="G30" s="3"/>
      <c r="H30" s="3"/>
      <c r="I30" s="3"/>
      <c r="J30" s="3"/>
      <c r="K30" s="3"/>
      <c r="L30" s="46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7">
        <f>ROUND(BA54,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7">
        <f>ROUND(AW54, 2)</f>
        <v>0</v>
      </c>
      <c r="AL30" s="3"/>
      <c r="AM30" s="3"/>
      <c r="AN30" s="3"/>
      <c r="AO30" s="3"/>
      <c r="AP30" s="3"/>
      <c r="AQ30" s="3"/>
      <c r="AR30" s="45"/>
      <c r="BE30" s="48"/>
    </row>
    <row r="31" hidden="1" s="3" customFormat="1" ht="14.4" customHeight="1">
      <c r="A31" s="3"/>
      <c r="B31" s="45"/>
      <c r="C31" s="3"/>
      <c r="D31" s="3"/>
      <c r="E31" s="3"/>
      <c r="F31" s="33" t="s">
        <v>44</v>
      </c>
      <c r="G31" s="3"/>
      <c r="H31" s="3"/>
      <c r="I31" s="3"/>
      <c r="J31" s="3"/>
      <c r="K31" s="3"/>
      <c r="L31" s="46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7">
        <f>ROUND(BB54,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7">
        <v>0</v>
      </c>
      <c r="AL31" s="3"/>
      <c r="AM31" s="3"/>
      <c r="AN31" s="3"/>
      <c r="AO31" s="3"/>
      <c r="AP31" s="3"/>
      <c r="AQ31" s="3"/>
      <c r="AR31" s="45"/>
      <c r="BE31" s="48"/>
    </row>
    <row r="32" hidden="1" s="3" customFormat="1" ht="14.4" customHeight="1">
      <c r="A32" s="3"/>
      <c r="B32" s="45"/>
      <c r="C32" s="3"/>
      <c r="D32" s="3"/>
      <c r="E32" s="3"/>
      <c r="F32" s="33" t="s">
        <v>45</v>
      </c>
      <c r="G32" s="3"/>
      <c r="H32" s="3"/>
      <c r="I32" s="3"/>
      <c r="J32" s="3"/>
      <c r="K32" s="3"/>
      <c r="L32" s="46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7">
        <f>ROUND(BC54,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7">
        <v>0</v>
      </c>
      <c r="AL32" s="3"/>
      <c r="AM32" s="3"/>
      <c r="AN32" s="3"/>
      <c r="AO32" s="3"/>
      <c r="AP32" s="3"/>
      <c r="AQ32" s="3"/>
      <c r="AR32" s="45"/>
      <c r="BE32" s="48"/>
    </row>
    <row r="33" hidden="1" s="3" customFormat="1" ht="14.4" customHeight="1">
      <c r="A33" s="3"/>
      <c r="B33" s="45"/>
      <c r="C33" s="3"/>
      <c r="D33" s="3"/>
      <c r="E33" s="3"/>
      <c r="F33" s="33" t="s">
        <v>46</v>
      </c>
      <c r="G33" s="3"/>
      <c r="H33" s="3"/>
      <c r="I33" s="3"/>
      <c r="J33" s="3"/>
      <c r="K33" s="3"/>
      <c r="L33" s="46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7">
        <f>ROUND(BD54,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7">
        <v>0</v>
      </c>
      <c r="AL33" s="3"/>
      <c r="AM33" s="3"/>
      <c r="AN33" s="3"/>
      <c r="AO33" s="3"/>
      <c r="AP33" s="3"/>
      <c r="AQ33" s="3"/>
      <c r="AR33" s="45"/>
      <c r="BE33" s="3"/>
    </row>
    <row r="34" s="2" customFormat="1" ht="6.96" customHeight="1">
      <c r="A34" s="39"/>
      <c r="B34" s="40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0"/>
      <c r="BE34" s="39"/>
    </row>
    <row r="35" s="2" customFormat="1" ht="25.92" customHeight="1">
      <c r="A35" s="39"/>
      <c r="B35" s="40"/>
      <c r="C35" s="49"/>
      <c r="D35" s="50" t="s">
        <v>47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48</v>
      </c>
      <c r="U35" s="51"/>
      <c r="V35" s="51"/>
      <c r="W35" s="51"/>
      <c r="X35" s="53" t="s">
        <v>49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0"/>
      <c r="BE35" s="39"/>
    </row>
    <row r="36" s="2" customFormat="1" ht="6.96" customHeight="1">
      <c r="A36" s="39"/>
      <c r="B36" s="40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0"/>
      <c r="BE36" s="39"/>
    </row>
    <row r="37" s="2" customFormat="1" ht="6.96" customHeight="1">
      <c r="A37" s="39"/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0"/>
      <c r="BE37" s="39"/>
    </row>
    <row r="41" s="2" customFormat="1" ht="6.96" customHeight="1">
      <c r="A41" s="39"/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0"/>
      <c r="BE41" s="39"/>
    </row>
    <row r="42" s="2" customFormat="1" ht="24.96" customHeight="1">
      <c r="A42" s="39"/>
      <c r="B42" s="40"/>
      <c r="C42" s="24" t="s">
        <v>50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0"/>
      <c r="BE42" s="39"/>
    </row>
    <row r="43" s="2" customFormat="1" ht="6.96" customHeight="1">
      <c r="A43" s="39"/>
      <c r="B43" s="40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0"/>
      <c r="BE43" s="39"/>
    </row>
    <row r="44" s="4" customFormat="1" ht="12" customHeight="1">
      <c r="A44" s="4"/>
      <c r="B44" s="60"/>
      <c r="C44" s="33" t="s">
        <v>14</v>
      </c>
      <c r="D44" s="4"/>
      <c r="E44" s="4"/>
      <c r="F44" s="4"/>
      <c r="G44" s="4"/>
      <c r="H44" s="4"/>
      <c r="I44" s="4"/>
      <c r="J44" s="4"/>
      <c r="K44" s="4"/>
      <c r="L44" s="4" t="str">
        <f>K5</f>
        <v>01022023</v>
      </c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60"/>
      <c r="BE44" s="4"/>
    </row>
    <row r="45" s="5" customFormat="1" ht="36.96" customHeight="1">
      <c r="A45" s="5"/>
      <c r="B45" s="61"/>
      <c r="C45" s="62" t="s">
        <v>17</v>
      </c>
      <c r="D45" s="5"/>
      <c r="E45" s="5"/>
      <c r="F45" s="5"/>
      <c r="G45" s="5"/>
      <c r="H45" s="5"/>
      <c r="I45" s="5"/>
      <c r="J45" s="5"/>
      <c r="K45" s="5"/>
      <c r="L45" s="63" t="str">
        <f>K6</f>
        <v>Dodatek 01 - Sokolovna Krnov - Změny</v>
      </c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61"/>
      <c r="BE45" s="5"/>
    </row>
    <row r="46" s="2" customFormat="1" ht="6.96" customHeight="1">
      <c r="A46" s="39"/>
      <c r="B46" s="40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0"/>
      <c r="BE46" s="39"/>
    </row>
    <row r="47" s="2" customFormat="1" ht="12" customHeight="1">
      <c r="A47" s="39"/>
      <c r="B47" s="40"/>
      <c r="C47" s="33" t="s">
        <v>21</v>
      </c>
      <c r="D47" s="39"/>
      <c r="E47" s="39"/>
      <c r="F47" s="39"/>
      <c r="G47" s="39"/>
      <c r="H47" s="39"/>
      <c r="I47" s="39"/>
      <c r="J47" s="39"/>
      <c r="K47" s="39"/>
      <c r="L47" s="64" t="str">
        <f>IF(K8="","",K8)</f>
        <v>Krnov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3" t="s">
        <v>23</v>
      </c>
      <c r="AJ47" s="39"/>
      <c r="AK47" s="39"/>
      <c r="AL47" s="39"/>
      <c r="AM47" s="65" t="str">
        <f>IF(AN8= "","",AN8)</f>
        <v>6. 2. 2023</v>
      </c>
      <c r="AN47" s="65"/>
      <c r="AO47" s="39"/>
      <c r="AP47" s="39"/>
      <c r="AQ47" s="39"/>
      <c r="AR47" s="40"/>
      <c r="BE47" s="39"/>
    </row>
    <row r="48" s="2" customFormat="1" ht="6.96" customHeight="1">
      <c r="A48" s="39"/>
      <c r="B48" s="40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0"/>
      <c r="BE48" s="39"/>
    </row>
    <row r="49" s="2" customFormat="1" ht="15.15" customHeight="1">
      <c r="A49" s="39"/>
      <c r="B49" s="40"/>
      <c r="C49" s="33" t="s">
        <v>25</v>
      </c>
      <c r="D49" s="39"/>
      <c r="E49" s="39"/>
      <c r="F49" s="39"/>
      <c r="G49" s="39"/>
      <c r="H49" s="39"/>
      <c r="I49" s="39"/>
      <c r="J49" s="39"/>
      <c r="K49" s="39"/>
      <c r="L49" s="4" t="str">
        <f>IF(E11= "","",E11)</f>
        <v>Město Krnov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3" t="s">
        <v>31</v>
      </c>
      <c r="AJ49" s="39"/>
      <c r="AK49" s="39"/>
      <c r="AL49" s="39"/>
      <c r="AM49" s="66" t="str">
        <f>IF(E17="","",E17)</f>
        <v xml:space="preserve"> </v>
      </c>
      <c r="AN49" s="4"/>
      <c r="AO49" s="4"/>
      <c r="AP49" s="4"/>
      <c r="AQ49" s="39"/>
      <c r="AR49" s="40"/>
      <c r="AS49" s="67" t="s">
        <v>51</v>
      </c>
      <c r="AT49" s="68"/>
      <c r="AU49" s="69"/>
      <c r="AV49" s="69"/>
      <c r="AW49" s="69"/>
      <c r="AX49" s="69"/>
      <c r="AY49" s="69"/>
      <c r="AZ49" s="69"/>
      <c r="BA49" s="69"/>
      <c r="BB49" s="69"/>
      <c r="BC49" s="69"/>
      <c r="BD49" s="70"/>
      <c r="BE49" s="39"/>
    </row>
    <row r="50" s="2" customFormat="1" ht="15.15" customHeight="1">
      <c r="A50" s="39"/>
      <c r="B50" s="40"/>
      <c r="C50" s="33" t="s">
        <v>29</v>
      </c>
      <c r="D50" s="39"/>
      <c r="E50" s="39"/>
      <c r="F50" s="39"/>
      <c r="G50" s="39"/>
      <c r="H50" s="39"/>
      <c r="I50" s="39"/>
      <c r="J50" s="39"/>
      <c r="K50" s="39"/>
      <c r="L50" s="4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3" t="s">
        <v>34</v>
      </c>
      <c r="AJ50" s="39"/>
      <c r="AK50" s="39"/>
      <c r="AL50" s="39"/>
      <c r="AM50" s="66" t="str">
        <f>IF(E20="","",E20)</f>
        <v xml:space="preserve"> </v>
      </c>
      <c r="AN50" s="4"/>
      <c r="AO50" s="4"/>
      <c r="AP50" s="4"/>
      <c r="AQ50" s="39"/>
      <c r="AR50" s="40"/>
      <c r="AS50" s="71"/>
      <c r="AT50" s="72"/>
      <c r="AU50" s="73"/>
      <c r="AV50" s="73"/>
      <c r="AW50" s="73"/>
      <c r="AX50" s="73"/>
      <c r="AY50" s="73"/>
      <c r="AZ50" s="73"/>
      <c r="BA50" s="73"/>
      <c r="BB50" s="73"/>
      <c r="BC50" s="73"/>
      <c r="BD50" s="74"/>
      <c r="BE50" s="39"/>
    </row>
    <row r="51" s="2" customFormat="1" ht="10.8" customHeight="1">
      <c r="A51" s="39"/>
      <c r="B51" s="40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0"/>
      <c r="AS51" s="71"/>
      <c r="AT51" s="72"/>
      <c r="AU51" s="73"/>
      <c r="AV51" s="73"/>
      <c r="AW51" s="73"/>
      <c r="AX51" s="73"/>
      <c r="AY51" s="73"/>
      <c r="AZ51" s="73"/>
      <c r="BA51" s="73"/>
      <c r="BB51" s="73"/>
      <c r="BC51" s="73"/>
      <c r="BD51" s="74"/>
      <c r="BE51" s="39"/>
    </row>
    <row r="52" s="2" customFormat="1" ht="29.28" customHeight="1">
      <c r="A52" s="39"/>
      <c r="B52" s="40"/>
      <c r="C52" s="75" t="s">
        <v>52</v>
      </c>
      <c r="D52" s="76"/>
      <c r="E52" s="76"/>
      <c r="F52" s="76"/>
      <c r="G52" s="76"/>
      <c r="H52" s="77"/>
      <c r="I52" s="78" t="s">
        <v>53</v>
      </c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/>
      <c r="V52" s="76"/>
      <c r="W52" s="76"/>
      <c r="X52" s="76"/>
      <c r="Y52" s="76"/>
      <c r="Z52" s="76"/>
      <c r="AA52" s="76"/>
      <c r="AB52" s="76"/>
      <c r="AC52" s="76"/>
      <c r="AD52" s="76"/>
      <c r="AE52" s="76"/>
      <c r="AF52" s="76"/>
      <c r="AG52" s="79" t="s">
        <v>54</v>
      </c>
      <c r="AH52" s="76"/>
      <c r="AI52" s="76"/>
      <c r="AJ52" s="76"/>
      <c r="AK52" s="76"/>
      <c r="AL52" s="76"/>
      <c r="AM52" s="76"/>
      <c r="AN52" s="78" t="s">
        <v>55</v>
      </c>
      <c r="AO52" s="76"/>
      <c r="AP52" s="76"/>
      <c r="AQ52" s="80" t="s">
        <v>56</v>
      </c>
      <c r="AR52" s="40"/>
      <c r="AS52" s="81" t="s">
        <v>57</v>
      </c>
      <c r="AT52" s="82" t="s">
        <v>58</v>
      </c>
      <c r="AU52" s="82" t="s">
        <v>59</v>
      </c>
      <c r="AV52" s="82" t="s">
        <v>60</v>
      </c>
      <c r="AW52" s="82" t="s">
        <v>61</v>
      </c>
      <c r="AX52" s="82" t="s">
        <v>62</v>
      </c>
      <c r="AY52" s="82" t="s">
        <v>63</v>
      </c>
      <c r="AZ52" s="82" t="s">
        <v>64</v>
      </c>
      <c r="BA52" s="82" t="s">
        <v>65</v>
      </c>
      <c r="BB52" s="82" t="s">
        <v>66</v>
      </c>
      <c r="BC52" s="82" t="s">
        <v>67</v>
      </c>
      <c r="BD52" s="83" t="s">
        <v>68</v>
      </c>
      <c r="BE52" s="39"/>
    </row>
    <row r="53" s="2" customFormat="1" ht="10.8" customHeight="1">
      <c r="A53" s="39"/>
      <c r="B53" s="40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0"/>
      <c r="AS53" s="84"/>
      <c r="AT53" s="85"/>
      <c r="AU53" s="85"/>
      <c r="AV53" s="85"/>
      <c r="AW53" s="85"/>
      <c r="AX53" s="85"/>
      <c r="AY53" s="85"/>
      <c r="AZ53" s="85"/>
      <c r="BA53" s="85"/>
      <c r="BB53" s="85"/>
      <c r="BC53" s="85"/>
      <c r="BD53" s="86"/>
      <c r="BE53" s="39"/>
    </row>
    <row r="54" s="6" customFormat="1" ht="32.4" customHeight="1">
      <c r="A54" s="6"/>
      <c r="B54" s="87"/>
      <c r="C54" s="88" t="s">
        <v>69</v>
      </c>
      <c r="D54" s="89"/>
      <c r="E54" s="89"/>
      <c r="F54" s="89"/>
      <c r="G54" s="89"/>
      <c r="H54" s="89"/>
      <c r="I54" s="89"/>
      <c r="J54" s="89"/>
      <c r="K54" s="89"/>
      <c r="L54" s="89"/>
      <c r="M54" s="89"/>
      <c r="N54" s="89"/>
      <c r="O54" s="89"/>
      <c r="P54" s="89"/>
      <c r="Q54" s="89"/>
      <c r="R54" s="89"/>
      <c r="S54" s="89"/>
      <c r="T54" s="89"/>
      <c r="U54" s="89"/>
      <c r="V54" s="89"/>
      <c r="W54" s="89"/>
      <c r="X54" s="89"/>
      <c r="Y54" s="89"/>
      <c r="Z54" s="89"/>
      <c r="AA54" s="89"/>
      <c r="AB54" s="89"/>
      <c r="AC54" s="89"/>
      <c r="AD54" s="89"/>
      <c r="AE54" s="89"/>
      <c r="AF54" s="89"/>
      <c r="AG54" s="90">
        <f>ROUND(SUM(AG55:AG56),2)</f>
        <v>0</v>
      </c>
      <c r="AH54" s="90"/>
      <c r="AI54" s="90"/>
      <c r="AJ54" s="90"/>
      <c r="AK54" s="90"/>
      <c r="AL54" s="90"/>
      <c r="AM54" s="90"/>
      <c r="AN54" s="91">
        <f>SUM(AG54,AT54)</f>
        <v>0</v>
      </c>
      <c r="AO54" s="91"/>
      <c r="AP54" s="91"/>
      <c r="AQ54" s="92" t="s">
        <v>3</v>
      </c>
      <c r="AR54" s="87"/>
      <c r="AS54" s="93">
        <f>ROUND(SUM(AS55:AS56),2)</f>
        <v>0</v>
      </c>
      <c r="AT54" s="94">
        <f>ROUND(SUM(AV54:AW54),2)</f>
        <v>0</v>
      </c>
      <c r="AU54" s="95">
        <f>ROUND(SUM(AU55:AU56),5)</f>
        <v>0</v>
      </c>
      <c r="AV54" s="94">
        <f>ROUND(AZ54*L29,2)</f>
        <v>0</v>
      </c>
      <c r="AW54" s="94">
        <f>ROUND(BA54*L30,2)</f>
        <v>0</v>
      </c>
      <c r="AX54" s="94">
        <f>ROUND(BB54*L29,2)</f>
        <v>0</v>
      </c>
      <c r="AY54" s="94">
        <f>ROUND(BC54*L30,2)</f>
        <v>0</v>
      </c>
      <c r="AZ54" s="94">
        <f>ROUND(SUM(AZ55:AZ56),2)</f>
        <v>0</v>
      </c>
      <c r="BA54" s="94">
        <f>ROUND(SUM(BA55:BA56),2)</f>
        <v>0</v>
      </c>
      <c r="BB54" s="94">
        <f>ROUND(SUM(BB55:BB56),2)</f>
        <v>0</v>
      </c>
      <c r="BC54" s="94">
        <f>ROUND(SUM(BC55:BC56),2)</f>
        <v>0</v>
      </c>
      <c r="BD54" s="96">
        <f>ROUND(SUM(BD55:BD56),2)</f>
        <v>0</v>
      </c>
      <c r="BE54" s="6"/>
      <c r="BS54" s="97" t="s">
        <v>70</v>
      </c>
      <c r="BT54" s="97" t="s">
        <v>71</v>
      </c>
      <c r="BU54" s="98" t="s">
        <v>72</v>
      </c>
      <c r="BV54" s="97" t="s">
        <v>73</v>
      </c>
      <c r="BW54" s="97" t="s">
        <v>5</v>
      </c>
      <c r="BX54" s="97" t="s">
        <v>74</v>
      </c>
      <c r="CL54" s="97" t="s">
        <v>3</v>
      </c>
    </row>
    <row r="55" s="7" customFormat="1" ht="16.5" customHeight="1">
      <c r="A55" s="99" t="s">
        <v>75</v>
      </c>
      <c r="B55" s="100"/>
      <c r="C55" s="101"/>
      <c r="D55" s="102" t="s">
        <v>76</v>
      </c>
      <c r="E55" s="102"/>
      <c r="F55" s="102"/>
      <c r="G55" s="102"/>
      <c r="H55" s="102"/>
      <c r="I55" s="103"/>
      <c r="J55" s="102" t="s">
        <v>77</v>
      </c>
      <c r="K55" s="102"/>
      <c r="L55" s="102"/>
      <c r="M55" s="102"/>
      <c r="N55" s="102"/>
      <c r="O55" s="102"/>
      <c r="P55" s="102"/>
      <c r="Q55" s="102"/>
      <c r="R55" s="102"/>
      <c r="S55" s="102"/>
      <c r="T55" s="102"/>
      <c r="U55" s="102"/>
      <c r="V55" s="102"/>
      <c r="W55" s="102"/>
      <c r="X55" s="102"/>
      <c r="Y55" s="102"/>
      <c r="Z55" s="102"/>
      <c r="AA55" s="102"/>
      <c r="AB55" s="102"/>
      <c r="AC55" s="102"/>
      <c r="AD55" s="102"/>
      <c r="AE55" s="102"/>
      <c r="AF55" s="102"/>
      <c r="AG55" s="104">
        <f>'01b.D01 - Zateplení podla...'!J30</f>
        <v>0</v>
      </c>
      <c r="AH55" s="103"/>
      <c r="AI55" s="103"/>
      <c r="AJ55" s="103"/>
      <c r="AK55" s="103"/>
      <c r="AL55" s="103"/>
      <c r="AM55" s="103"/>
      <c r="AN55" s="104">
        <f>SUM(AG55,AT55)</f>
        <v>0</v>
      </c>
      <c r="AO55" s="103"/>
      <c r="AP55" s="103"/>
      <c r="AQ55" s="105" t="s">
        <v>78</v>
      </c>
      <c r="AR55" s="100"/>
      <c r="AS55" s="106">
        <v>0</v>
      </c>
      <c r="AT55" s="107">
        <f>ROUND(SUM(AV55:AW55),2)</f>
        <v>0</v>
      </c>
      <c r="AU55" s="108">
        <f>'01b.D01 - Zateplení podla...'!P84</f>
        <v>0</v>
      </c>
      <c r="AV55" s="107">
        <f>'01b.D01 - Zateplení podla...'!J33</f>
        <v>0</v>
      </c>
      <c r="AW55" s="107">
        <f>'01b.D01 - Zateplení podla...'!J34</f>
        <v>0</v>
      </c>
      <c r="AX55" s="107">
        <f>'01b.D01 - Zateplení podla...'!J35</f>
        <v>0</v>
      </c>
      <c r="AY55" s="107">
        <f>'01b.D01 - Zateplení podla...'!J36</f>
        <v>0</v>
      </c>
      <c r="AZ55" s="107">
        <f>'01b.D01 - Zateplení podla...'!F33</f>
        <v>0</v>
      </c>
      <c r="BA55" s="107">
        <f>'01b.D01 - Zateplení podla...'!F34</f>
        <v>0</v>
      </c>
      <c r="BB55" s="107">
        <f>'01b.D01 - Zateplení podla...'!F35</f>
        <v>0</v>
      </c>
      <c r="BC55" s="107">
        <f>'01b.D01 - Zateplení podla...'!F36</f>
        <v>0</v>
      </c>
      <c r="BD55" s="109">
        <f>'01b.D01 - Zateplení podla...'!F37</f>
        <v>0</v>
      </c>
      <c r="BE55" s="7"/>
      <c r="BT55" s="110" t="s">
        <v>79</v>
      </c>
      <c r="BV55" s="110" t="s">
        <v>73</v>
      </c>
      <c r="BW55" s="110" t="s">
        <v>80</v>
      </c>
      <c r="BX55" s="110" t="s">
        <v>5</v>
      </c>
      <c r="CL55" s="110" t="s">
        <v>3</v>
      </c>
      <c r="CM55" s="110" t="s">
        <v>81</v>
      </c>
    </row>
    <row r="56" s="7" customFormat="1" ht="24.75" customHeight="1">
      <c r="A56" s="99" t="s">
        <v>75</v>
      </c>
      <c r="B56" s="100"/>
      <c r="C56" s="101"/>
      <c r="D56" s="102" t="s">
        <v>82</v>
      </c>
      <c r="E56" s="102"/>
      <c r="F56" s="102"/>
      <c r="G56" s="102"/>
      <c r="H56" s="102"/>
      <c r="I56" s="103"/>
      <c r="J56" s="102" t="s">
        <v>83</v>
      </c>
      <c r="K56" s="102"/>
      <c r="L56" s="102"/>
      <c r="M56" s="102"/>
      <c r="N56" s="102"/>
      <c r="O56" s="102"/>
      <c r="P56" s="102"/>
      <c r="Q56" s="102"/>
      <c r="R56" s="102"/>
      <c r="S56" s="102"/>
      <c r="T56" s="102"/>
      <c r="U56" s="102"/>
      <c r="V56" s="102"/>
      <c r="W56" s="102"/>
      <c r="X56" s="102"/>
      <c r="Y56" s="102"/>
      <c r="Z56" s="102"/>
      <c r="AA56" s="102"/>
      <c r="AB56" s="102"/>
      <c r="AC56" s="102"/>
      <c r="AD56" s="102"/>
      <c r="AE56" s="102"/>
      <c r="AF56" s="102"/>
      <c r="AG56" s="104">
        <f>'01c.D01 - Okna - izolační...'!J30</f>
        <v>0</v>
      </c>
      <c r="AH56" s="103"/>
      <c r="AI56" s="103"/>
      <c r="AJ56" s="103"/>
      <c r="AK56" s="103"/>
      <c r="AL56" s="103"/>
      <c r="AM56" s="103"/>
      <c r="AN56" s="104">
        <f>SUM(AG56,AT56)</f>
        <v>0</v>
      </c>
      <c r="AO56" s="103"/>
      <c r="AP56" s="103"/>
      <c r="AQ56" s="105" t="s">
        <v>78</v>
      </c>
      <c r="AR56" s="100"/>
      <c r="AS56" s="111">
        <v>0</v>
      </c>
      <c r="AT56" s="112">
        <f>ROUND(SUM(AV56:AW56),2)</f>
        <v>0</v>
      </c>
      <c r="AU56" s="113">
        <f>'01c.D01 - Okna - izolační...'!P81</f>
        <v>0</v>
      </c>
      <c r="AV56" s="112">
        <f>'01c.D01 - Okna - izolační...'!J33</f>
        <v>0</v>
      </c>
      <c r="AW56" s="112">
        <f>'01c.D01 - Okna - izolační...'!J34</f>
        <v>0</v>
      </c>
      <c r="AX56" s="112">
        <f>'01c.D01 - Okna - izolační...'!J35</f>
        <v>0</v>
      </c>
      <c r="AY56" s="112">
        <f>'01c.D01 - Okna - izolační...'!J36</f>
        <v>0</v>
      </c>
      <c r="AZ56" s="112">
        <f>'01c.D01 - Okna - izolační...'!F33</f>
        <v>0</v>
      </c>
      <c r="BA56" s="112">
        <f>'01c.D01 - Okna - izolační...'!F34</f>
        <v>0</v>
      </c>
      <c r="BB56" s="112">
        <f>'01c.D01 - Okna - izolační...'!F35</f>
        <v>0</v>
      </c>
      <c r="BC56" s="112">
        <f>'01c.D01 - Okna - izolační...'!F36</f>
        <v>0</v>
      </c>
      <c r="BD56" s="114">
        <f>'01c.D01 - Okna - izolační...'!F37</f>
        <v>0</v>
      </c>
      <c r="BE56" s="7"/>
      <c r="BT56" s="110" t="s">
        <v>79</v>
      </c>
      <c r="BV56" s="110" t="s">
        <v>73</v>
      </c>
      <c r="BW56" s="110" t="s">
        <v>84</v>
      </c>
      <c r="BX56" s="110" t="s">
        <v>5</v>
      </c>
      <c r="CL56" s="110" t="s">
        <v>3</v>
      </c>
      <c r="CM56" s="110" t="s">
        <v>81</v>
      </c>
    </row>
    <row r="57" s="2" customFormat="1" ht="30" customHeight="1">
      <c r="A57" s="39"/>
      <c r="B57" s="40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39"/>
      <c r="AN57" s="39"/>
      <c r="AO57" s="39"/>
      <c r="AP57" s="39"/>
      <c r="AQ57" s="39"/>
      <c r="AR57" s="40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  <row r="58" s="2" customFormat="1" ht="6.96" customHeight="1">
      <c r="A58" s="39"/>
      <c r="B58" s="56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57"/>
      <c r="W58" s="57"/>
      <c r="X58" s="57"/>
      <c r="Y58" s="57"/>
      <c r="Z58" s="57"/>
      <c r="AA58" s="57"/>
      <c r="AB58" s="57"/>
      <c r="AC58" s="57"/>
      <c r="AD58" s="57"/>
      <c r="AE58" s="57"/>
      <c r="AF58" s="57"/>
      <c r="AG58" s="57"/>
      <c r="AH58" s="57"/>
      <c r="AI58" s="57"/>
      <c r="AJ58" s="57"/>
      <c r="AK58" s="57"/>
      <c r="AL58" s="57"/>
      <c r="AM58" s="57"/>
      <c r="AN58" s="57"/>
      <c r="AO58" s="57"/>
      <c r="AP58" s="57"/>
      <c r="AQ58" s="57"/>
      <c r="AR58" s="40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</row>
  </sheetData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01b.D01 - Zateplení podla...'!C2" display="/"/>
    <hyperlink ref="A56" location="'01c.D01 - Okna - izolační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.667969" style="1" customWidth="1"/>
    <col min="13" max="13" width="10.83203" style="1" customWidth="1"/>
    <col min="15" max="15" width="14.16016" style="1" customWidth="1"/>
    <col min="16" max="16" width="14.16016" style="1" customWidth="1"/>
    <col min="17" max="17" width="14.16016" style="1" customWidth="1"/>
    <col min="18" max="18" width="14.16016" style="1" customWidth="1"/>
    <col min="19" max="19" width="14.16016" style="1" customWidth="1"/>
    <col min="20" max="20" width="14.16016" style="1" customWidth="1"/>
    <col min="21" max="21" width="16.33203" style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80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3"/>
      <c r="AT3" s="20" t="s">
        <v>81</v>
      </c>
    </row>
    <row r="4" s="1" customFormat="1" ht="24.96" customHeight="1">
      <c r="B4" s="23"/>
      <c r="D4" s="24" t="s">
        <v>85</v>
      </c>
      <c r="L4" s="23"/>
      <c r="M4" s="115" t="s">
        <v>11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33" t="s">
        <v>17</v>
      </c>
      <c r="L6" s="23"/>
    </row>
    <row r="7" s="1" customFormat="1" ht="16.5" customHeight="1">
      <c r="B7" s="23"/>
      <c r="E7" s="116" t="str">
        <f>'Rekapitulace stavby'!K6</f>
        <v>Dodatek 01 - Sokolovna Krnov - Změny</v>
      </c>
      <c r="F7" s="33"/>
      <c r="G7" s="33"/>
      <c r="H7" s="33"/>
      <c r="L7" s="23"/>
    </row>
    <row r="8" s="2" customFormat="1" ht="12" customHeight="1">
      <c r="A8" s="39"/>
      <c r="B8" s="40"/>
      <c r="C8" s="39"/>
      <c r="D8" s="33" t="s">
        <v>86</v>
      </c>
      <c r="E8" s="39"/>
      <c r="F8" s="39"/>
      <c r="G8" s="39"/>
      <c r="H8" s="39"/>
      <c r="I8" s="39"/>
      <c r="J8" s="39"/>
      <c r="K8" s="39"/>
      <c r="L8" s="117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0"/>
      <c r="C9" s="39"/>
      <c r="D9" s="39"/>
      <c r="E9" s="63" t="s">
        <v>87</v>
      </c>
      <c r="F9" s="39"/>
      <c r="G9" s="39"/>
      <c r="H9" s="39"/>
      <c r="I9" s="39"/>
      <c r="J9" s="39"/>
      <c r="K9" s="39"/>
      <c r="L9" s="117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0"/>
      <c r="C10" s="39"/>
      <c r="D10" s="39"/>
      <c r="E10" s="39"/>
      <c r="F10" s="39"/>
      <c r="G10" s="39"/>
      <c r="H10" s="39"/>
      <c r="I10" s="39"/>
      <c r="J10" s="39"/>
      <c r="K10" s="39"/>
      <c r="L10" s="117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0"/>
      <c r="C11" s="39"/>
      <c r="D11" s="33" t="s">
        <v>19</v>
      </c>
      <c r="E11" s="39"/>
      <c r="F11" s="28" t="s">
        <v>3</v>
      </c>
      <c r="G11" s="39"/>
      <c r="H11" s="39"/>
      <c r="I11" s="33" t="s">
        <v>20</v>
      </c>
      <c r="J11" s="28" t="s">
        <v>3</v>
      </c>
      <c r="K11" s="39"/>
      <c r="L11" s="117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0"/>
      <c r="C12" s="39"/>
      <c r="D12" s="33" t="s">
        <v>21</v>
      </c>
      <c r="E12" s="39"/>
      <c r="F12" s="28" t="s">
        <v>22</v>
      </c>
      <c r="G12" s="39"/>
      <c r="H12" s="39"/>
      <c r="I12" s="33" t="s">
        <v>23</v>
      </c>
      <c r="J12" s="65" t="str">
        <f>'Rekapitulace stavby'!AN8</f>
        <v>6. 2. 2023</v>
      </c>
      <c r="K12" s="39"/>
      <c r="L12" s="117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0"/>
      <c r="C13" s="39"/>
      <c r="D13" s="39"/>
      <c r="E13" s="39"/>
      <c r="F13" s="39"/>
      <c r="G13" s="39"/>
      <c r="H13" s="39"/>
      <c r="I13" s="39"/>
      <c r="J13" s="39"/>
      <c r="K13" s="39"/>
      <c r="L13" s="117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0"/>
      <c r="C14" s="39"/>
      <c r="D14" s="33" t="s">
        <v>25</v>
      </c>
      <c r="E14" s="39"/>
      <c r="F14" s="39"/>
      <c r="G14" s="39"/>
      <c r="H14" s="39"/>
      <c r="I14" s="33" t="s">
        <v>26</v>
      </c>
      <c r="J14" s="28" t="s">
        <v>3</v>
      </c>
      <c r="K14" s="39"/>
      <c r="L14" s="117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0"/>
      <c r="C15" s="39"/>
      <c r="D15" s="39"/>
      <c r="E15" s="28" t="s">
        <v>27</v>
      </c>
      <c r="F15" s="39"/>
      <c r="G15" s="39"/>
      <c r="H15" s="39"/>
      <c r="I15" s="33" t="s">
        <v>28</v>
      </c>
      <c r="J15" s="28" t="s">
        <v>3</v>
      </c>
      <c r="K15" s="39"/>
      <c r="L15" s="117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0"/>
      <c r="C16" s="39"/>
      <c r="D16" s="39"/>
      <c r="E16" s="39"/>
      <c r="F16" s="39"/>
      <c r="G16" s="39"/>
      <c r="H16" s="39"/>
      <c r="I16" s="39"/>
      <c r="J16" s="39"/>
      <c r="K16" s="39"/>
      <c r="L16" s="117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0"/>
      <c r="C17" s="39"/>
      <c r="D17" s="33" t="s">
        <v>29</v>
      </c>
      <c r="E17" s="39"/>
      <c r="F17" s="39"/>
      <c r="G17" s="39"/>
      <c r="H17" s="39"/>
      <c r="I17" s="33" t="s">
        <v>26</v>
      </c>
      <c r="J17" s="34" t="str">
        <f>'Rekapitulace stavby'!AN13</f>
        <v>Vyplň údaj</v>
      </c>
      <c r="K17" s="39"/>
      <c r="L17" s="117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0"/>
      <c r="C18" s="39"/>
      <c r="D18" s="39"/>
      <c r="E18" s="34" t="str">
        <f>'Rekapitulace stavby'!E14</f>
        <v>Vyplň údaj</v>
      </c>
      <c r="F18" s="28"/>
      <c r="G18" s="28"/>
      <c r="H18" s="28"/>
      <c r="I18" s="33" t="s">
        <v>28</v>
      </c>
      <c r="J18" s="34" t="str">
        <f>'Rekapitulace stavby'!AN14</f>
        <v>Vyplň údaj</v>
      </c>
      <c r="K18" s="39"/>
      <c r="L18" s="117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0"/>
      <c r="C19" s="39"/>
      <c r="D19" s="39"/>
      <c r="E19" s="39"/>
      <c r="F19" s="39"/>
      <c r="G19" s="39"/>
      <c r="H19" s="39"/>
      <c r="I19" s="39"/>
      <c r="J19" s="39"/>
      <c r="K19" s="39"/>
      <c r="L19" s="117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0"/>
      <c r="C20" s="39"/>
      <c r="D20" s="33" t="s">
        <v>31</v>
      </c>
      <c r="E20" s="39"/>
      <c r="F20" s="39"/>
      <c r="G20" s="39"/>
      <c r="H20" s="39"/>
      <c r="I20" s="33" t="s">
        <v>26</v>
      </c>
      <c r="J20" s="28" t="str">
        <f>IF('Rekapitulace stavby'!AN16="","",'Rekapitulace stavby'!AN16)</f>
        <v/>
      </c>
      <c r="K20" s="39"/>
      <c r="L20" s="117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0"/>
      <c r="C21" s="39"/>
      <c r="D21" s="39"/>
      <c r="E21" s="28" t="str">
        <f>IF('Rekapitulace stavby'!E17="","",'Rekapitulace stavby'!E17)</f>
        <v xml:space="preserve"> </v>
      </c>
      <c r="F21" s="39"/>
      <c r="G21" s="39"/>
      <c r="H21" s="39"/>
      <c r="I21" s="33" t="s">
        <v>28</v>
      </c>
      <c r="J21" s="28" t="str">
        <f>IF('Rekapitulace stavby'!AN17="","",'Rekapitulace stavby'!AN17)</f>
        <v/>
      </c>
      <c r="K21" s="39"/>
      <c r="L21" s="117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0"/>
      <c r="C22" s="39"/>
      <c r="D22" s="39"/>
      <c r="E22" s="39"/>
      <c r="F22" s="39"/>
      <c r="G22" s="39"/>
      <c r="H22" s="39"/>
      <c r="I22" s="39"/>
      <c r="J22" s="39"/>
      <c r="K22" s="39"/>
      <c r="L22" s="117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0"/>
      <c r="C23" s="39"/>
      <c r="D23" s="33" t="s">
        <v>34</v>
      </c>
      <c r="E23" s="39"/>
      <c r="F23" s="39"/>
      <c r="G23" s="39"/>
      <c r="H23" s="39"/>
      <c r="I23" s="33" t="s">
        <v>26</v>
      </c>
      <c r="J23" s="28" t="str">
        <f>IF('Rekapitulace stavby'!AN19="","",'Rekapitulace stavby'!AN19)</f>
        <v/>
      </c>
      <c r="K23" s="39"/>
      <c r="L23" s="117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0"/>
      <c r="C24" s="39"/>
      <c r="D24" s="39"/>
      <c r="E24" s="28" t="str">
        <f>IF('Rekapitulace stavby'!E20="","",'Rekapitulace stavby'!E20)</f>
        <v xml:space="preserve"> </v>
      </c>
      <c r="F24" s="39"/>
      <c r="G24" s="39"/>
      <c r="H24" s="39"/>
      <c r="I24" s="33" t="s">
        <v>28</v>
      </c>
      <c r="J24" s="28" t="str">
        <f>IF('Rekapitulace stavby'!AN20="","",'Rekapitulace stavby'!AN20)</f>
        <v/>
      </c>
      <c r="K24" s="39"/>
      <c r="L24" s="117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0"/>
      <c r="C25" s="39"/>
      <c r="D25" s="39"/>
      <c r="E25" s="39"/>
      <c r="F25" s="39"/>
      <c r="G25" s="39"/>
      <c r="H25" s="39"/>
      <c r="I25" s="39"/>
      <c r="J25" s="39"/>
      <c r="K25" s="39"/>
      <c r="L25" s="117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0"/>
      <c r="C26" s="39"/>
      <c r="D26" s="33" t="s">
        <v>35</v>
      </c>
      <c r="E26" s="39"/>
      <c r="F26" s="39"/>
      <c r="G26" s="39"/>
      <c r="H26" s="39"/>
      <c r="I26" s="39"/>
      <c r="J26" s="39"/>
      <c r="K26" s="39"/>
      <c r="L26" s="117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18"/>
      <c r="B27" s="119"/>
      <c r="C27" s="118"/>
      <c r="D27" s="118"/>
      <c r="E27" s="37" t="s">
        <v>3</v>
      </c>
      <c r="F27" s="37"/>
      <c r="G27" s="37"/>
      <c r="H27" s="37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9"/>
      <c r="B28" s="40"/>
      <c r="C28" s="39"/>
      <c r="D28" s="39"/>
      <c r="E28" s="39"/>
      <c r="F28" s="39"/>
      <c r="G28" s="39"/>
      <c r="H28" s="39"/>
      <c r="I28" s="39"/>
      <c r="J28" s="39"/>
      <c r="K28" s="39"/>
      <c r="L28" s="117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0"/>
      <c r="C29" s="39"/>
      <c r="D29" s="85"/>
      <c r="E29" s="85"/>
      <c r="F29" s="85"/>
      <c r="G29" s="85"/>
      <c r="H29" s="85"/>
      <c r="I29" s="85"/>
      <c r="J29" s="85"/>
      <c r="K29" s="85"/>
      <c r="L29" s="117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0"/>
      <c r="C30" s="39"/>
      <c r="D30" s="121" t="s">
        <v>37</v>
      </c>
      <c r="E30" s="39"/>
      <c r="F30" s="39"/>
      <c r="G30" s="39"/>
      <c r="H30" s="39"/>
      <c r="I30" s="39"/>
      <c r="J30" s="91">
        <f>ROUND(J84, 2)</f>
        <v>0</v>
      </c>
      <c r="K30" s="39"/>
      <c r="L30" s="117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0"/>
      <c r="C31" s="39"/>
      <c r="D31" s="85"/>
      <c r="E31" s="85"/>
      <c r="F31" s="85"/>
      <c r="G31" s="85"/>
      <c r="H31" s="85"/>
      <c r="I31" s="85"/>
      <c r="J31" s="85"/>
      <c r="K31" s="85"/>
      <c r="L31" s="117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0"/>
      <c r="C32" s="39"/>
      <c r="D32" s="39"/>
      <c r="E32" s="39"/>
      <c r="F32" s="44" t="s">
        <v>39</v>
      </c>
      <c r="G32" s="39"/>
      <c r="H32" s="39"/>
      <c r="I32" s="44" t="s">
        <v>38</v>
      </c>
      <c r="J32" s="44" t="s">
        <v>40</v>
      </c>
      <c r="K32" s="39"/>
      <c r="L32" s="117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0"/>
      <c r="C33" s="39"/>
      <c r="D33" s="122" t="s">
        <v>41</v>
      </c>
      <c r="E33" s="33" t="s">
        <v>42</v>
      </c>
      <c r="F33" s="123">
        <f>ROUND((SUM(BE84:BE294)),  2)</f>
        <v>0</v>
      </c>
      <c r="G33" s="39"/>
      <c r="H33" s="39"/>
      <c r="I33" s="124">
        <v>0.20999999999999999</v>
      </c>
      <c r="J33" s="123">
        <f>ROUND(((SUM(BE84:BE294))*I33),  2)</f>
        <v>0</v>
      </c>
      <c r="K33" s="39"/>
      <c r="L33" s="117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0"/>
      <c r="C34" s="39"/>
      <c r="D34" s="39"/>
      <c r="E34" s="33" t="s">
        <v>43</v>
      </c>
      <c r="F34" s="123">
        <f>ROUND((SUM(BF84:BF294)),  2)</f>
        <v>0</v>
      </c>
      <c r="G34" s="39"/>
      <c r="H34" s="39"/>
      <c r="I34" s="124">
        <v>0.14999999999999999</v>
      </c>
      <c r="J34" s="123">
        <f>ROUND(((SUM(BF84:BF294))*I34),  2)</f>
        <v>0</v>
      </c>
      <c r="K34" s="39"/>
      <c r="L34" s="117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0"/>
      <c r="C35" s="39"/>
      <c r="D35" s="39"/>
      <c r="E35" s="33" t="s">
        <v>44</v>
      </c>
      <c r="F35" s="123">
        <f>ROUND((SUM(BG84:BG294)),  2)</f>
        <v>0</v>
      </c>
      <c r="G35" s="39"/>
      <c r="H35" s="39"/>
      <c r="I35" s="124">
        <v>0.20999999999999999</v>
      </c>
      <c r="J35" s="123">
        <f>0</f>
        <v>0</v>
      </c>
      <c r="K35" s="39"/>
      <c r="L35" s="117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0"/>
      <c r="C36" s="39"/>
      <c r="D36" s="39"/>
      <c r="E36" s="33" t="s">
        <v>45</v>
      </c>
      <c r="F36" s="123">
        <f>ROUND((SUM(BH84:BH294)),  2)</f>
        <v>0</v>
      </c>
      <c r="G36" s="39"/>
      <c r="H36" s="39"/>
      <c r="I36" s="124">
        <v>0.14999999999999999</v>
      </c>
      <c r="J36" s="123">
        <f>0</f>
        <v>0</v>
      </c>
      <c r="K36" s="39"/>
      <c r="L36" s="117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0"/>
      <c r="C37" s="39"/>
      <c r="D37" s="39"/>
      <c r="E37" s="33" t="s">
        <v>46</v>
      </c>
      <c r="F37" s="123">
        <f>ROUND((SUM(BI84:BI294)),  2)</f>
        <v>0</v>
      </c>
      <c r="G37" s="39"/>
      <c r="H37" s="39"/>
      <c r="I37" s="124">
        <v>0</v>
      </c>
      <c r="J37" s="123">
        <f>0</f>
        <v>0</v>
      </c>
      <c r="K37" s="39"/>
      <c r="L37" s="117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0"/>
      <c r="C38" s="39"/>
      <c r="D38" s="39"/>
      <c r="E38" s="39"/>
      <c r="F38" s="39"/>
      <c r="G38" s="39"/>
      <c r="H38" s="39"/>
      <c r="I38" s="39"/>
      <c r="J38" s="39"/>
      <c r="K38" s="39"/>
      <c r="L38" s="117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0"/>
      <c r="C39" s="125"/>
      <c r="D39" s="126" t="s">
        <v>47</v>
      </c>
      <c r="E39" s="77"/>
      <c r="F39" s="77"/>
      <c r="G39" s="127" t="s">
        <v>48</v>
      </c>
      <c r="H39" s="128" t="s">
        <v>49</v>
      </c>
      <c r="I39" s="77"/>
      <c r="J39" s="129">
        <f>SUM(J30:J37)</f>
        <v>0</v>
      </c>
      <c r="K39" s="130"/>
      <c r="L39" s="117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56"/>
      <c r="C40" s="57"/>
      <c r="D40" s="57"/>
      <c r="E40" s="57"/>
      <c r="F40" s="57"/>
      <c r="G40" s="57"/>
      <c r="H40" s="57"/>
      <c r="I40" s="57"/>
      <c r="J40" s="57"/>
      <c r="K40" s="57"/>
      <c r="L40" s="117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58"/>
      <c r="C44" s="59"/>
      <c r="D44" s="59"/>
      <c r="E44" s="59"/>
      <c r="F44" s="59"/>
      <c r="G44" s="59"/>
      <c r="H44" s="59"/>
      <c r="I44" s="59"/>
      <c r="J44" s="59"/>
      <c r="K44" s="59"/>
      <c r="L44" s="117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88</v>
      </c>
      <c r="D45" s="39"/>
      <c r="E45" s="39"/>
      <c r="F45" s="39"/>
      <c r="G45" s="39"/>
      <c r="H45" s="39"/>
      <c r="I45" s="39"/>
      <c r="J45" s="39"/>
      <c r="K45" s="39"/>
      <c r="L45" s="117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39"/>
      <c r="D46" s="39"/>
      <c r="E46" s="39"/>
      <c r="F46" s="39"/>
      <c r="G46" s="39"/>
      <c r="H46" s="39"/>
      <c r="I46" s="39"/>
      <c r="J46" s="39"/>
      <c r="K46" s="39"/>
      <c r="L46" s="117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17</v>
      </c>
      <c r="D47" s="39"/>
      <c r="E47" s="39"/>
      <c r="F47" s="39"/>
      <c r="G47" s="39"/>
      <c r="H47" s="39"/>
      <c r="I47" s="39"/>
      <c r="J47" s="39"/>
      <c r="K47" s="39"/>
      <c r="L47" s="117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39"/>
      <c r="D48" s="39"/>
      <c r="E48" s="116" t="str">
        <f>E7</f>
        <v>Dodatek 01 - Sokolovna Krnov - Změny</v>
      </c>
      <c r="F48" s="33"/>
      <c r="G48" s="33"/>
      <c r="H48" s="33"/>
      <c r="I48" s="39"/>
      <c r="J48" s="39"/>
      <c r="K48" s="39"/>
      <c r="L48" s="117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86</v>
      </c>
      <c r="D49" s="39"/>
      <c r="E49" s="39"/>
      <c r="F49" s="39"/>
      <c r="G49" s="39"/>
      <c r="H49" s="39"/>
      <c r="I49" s="39"/>
      <c r="J49" s="39"/>
      <c r="K49" s="39"/>
      <c r="L49" s="117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39"/>
      <c r="D50" s="39"/>
      <c r="E50" s="63" t="str">
        <f>E9</f>
        <v>01b.D01 - Zateplení podlahy půdy</v>
      </c>
      <c r="F50" s="39"/>
      <c r="G50" s="39"/>
      <c r="H50" s="39"/>
      <c r="I50" s="39"/>
      <c r="J50" s="39"/>
      <c r="K50" s="39"/>
      <c r="L50" s="117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39"/>
      <c r="D51" s="39"/>
      <c r="E51" s="39"/>
      <c r="F51" s="39"/>
      <c r="G51" s="39"/>
      <c r="H51" s="39"/>
      <c r="I51" s="39"/>
      <c r="J51" s="39"/>
      <c r="K51" s="39"/>
      <c r="L51" s="117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39"/>
      <c r="E52" s="39"/>
      <c r="F52" s="28" t="str">
        <f>F12</f>
        <v>Krnov</v>
      </c>
      <c r="G52" s="39"/>
      <c r="H52" s="39"/>
      <c r="I52" s="33" t="s">
        <v>23</v>
      </c>
      <c r="J52" s="65" t="str">
        <f>IF(J12="","",J12)</f>
        <v>6. 2. 2023</v>
      </c>
      <c r="K52" s="39"/>
      <c r="L52" s="117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39"/>
      <c r="D53" s="39"/>
      <c r="E53" s="39"/>
      <c r="F53" s="39"/>
      <c r="G53" s="39"/>
      <c r="H53" s="39"/>
      <c r="I53" s="39"/>
      <c r="J53" s="39"/>
      <c r="K53" s="39"/>
      <c r="L53" s="117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39"/>
      <c r="E54" s="39"/>
      <c r="F54" s="28" t="str">
        <f>E15</f>
        <v>Město Krnov</v>
      </c>
      <c r="G54" s="39"/>
      <c r="H54" s="39"/>
      <c r="I54" s="33" t="s">
        <v>31</v>
      </c>
      <c r="J54" s="37" t="str">
        <f>E21</f>
        <v xml:space="preserve"> </v>
      </c>
      <c r="K54" s="39"/>
      <c r="L54" s="117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39"/>
      <c r="E55" s="39"/>
      <c r="F55" s="28" t="str">
        <f>IF(E18="","",E18)</f>
        <v>Vyplň údaj</v>
      </c>
      <c r="G55" s="39"/>
      <c r="H55" s="39"/>
      <c r="I55" s="33" t="s">
        <v>34</v>
      </c>
      <c r="J55" s="37" t="str">
        <f>E24</f>
        <v xml:space="preserve"> </v>
      </c>
      <c r="K55" s="39"/>
      <c r="L55" s="117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39"/>
      <c r="D56" s="39"/>
      <c r="E56" s="39"/>
      <c r="F56" s="39"/>
      <c r="G56" s="39"/>
      <c r="H56" s="39"/>
      <c r="I56" s="39"/>
      <c r="J56" s="39"/>
      <c r="K56" s="39"/>
      <c r="L56" s="117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31" t="s">
        <v>89</v>
      </c>
      <c r="D57" s="125"/>
      <c r="E57" s="125"/>
      <c r="F57" s="125"/>
      <c r="G57" s="125"/>
      <c r="H57" s="125"/>
      <c r="I57" s="125"/>
      <c r="J57" s="132" t="s">
        <v>90</v>
      </c>
      <c r="K57" s="125"/>
      <c r="L57" s="117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39"/>
      <c r="D58" s="39"/>
      <c r="E58" s="39"/>
      <c r="F58" s="39"/>
      <c r="G58" s="39"/>
      <c r="H58" s="39"/>
      <c r="I58" s="39"/>
      <c r="J58" s="39"/>
      <c r="K58" s="39"/>
      <c r="L58" s="117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33" t="s">
        <v>69</v>
      </c>
      <c r="D59" s="39"/>
      <c r="E59" s="39"/>
      <c r="F59" s="39"/>
      <c r="G59" s="39"/>
      <c r="H59" s="39"/>
      <c r="I59" s="39"/>
      <c r="J59" s="91">
        <f>J84</f>
        <v>0</v>
      </c>
      <c r="K59" s="39"/>
      <c r="L59" s="117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20" t="s">
        <v>91</v>
      </c>
    </row>
    <row r="60" s="9" customFormat="1" ht="24.96" customHeight="1">
      <c r="A60" s="9"/>
      <c r="B60" s="134"/>
      <c r="C60" s="9"/>
      <c r="D60" s="135" t="s">
        <v>92</v>
      </c>
      <c r="E60" s="136"/>
      <c r="F60" s="136"/>
      <c r="G60" s="136"/>
      <c r="H60" s="136"/>
      <c r="I60" s="136"/>
      <c r="J60" s="137">
        <f>J85</f>
        <v>0</v>
      </c>
      <c r="K60" s="9"/>
      <c r="L60" s="13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38"/>
      <c r="C61" s="10"/>
      <c r="D61" s="139" t="s">
        <v>93</v>
      </c>
      <c r="E61" s="140"/>
      <c r="F61" s="140"/>
      <c r="G61" s="140"/>
      <c r="H61" s="140"/>
      <c r="I61" s="140"/>
      <c r="J61" s="141">
        <f>J86</f>
        <v>0</v>
      </c>
      <c r="K61" s="10"/>
      <c r="L61" s="13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38"/>
      <c r="C62" s="10"/>
      <c r="D62" s="139" t="s">
        <v>94</v>
      </c>
      <c r="E62" s="140"/>
      <c r="F62" s="140"/>
      <c r="G62" s="140"/>
      <c r="H62" s="140"/>
      <c r="I62" s="140"/>
      <c r="J62" s="141">
        <f>J138</f>
        <v>0</v>
      </c>
      <c r="K62" s="10"/>
      <c r="L62" s="13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38"/>
      <c r="C63" s="10"/>
      <c r="D63" s="139" t="s">
        <v>95</v>
      </c>
      <c r="E63" s="140"/>
      <c r="F63" s="140"/>
      <c r="G63" s="140"/>
      <c r="H63" s="140"/>
      <c r="I63" s="140"/>
      <c r="J63" s="141">
        <f>J185</f>
        <v>0</v>
      </c>
      <c r="K63" s="10"/>
      <c r="L63" s="13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38"/>
      <c r="C64" s="10"/>
      <c r="D64" s="139" t="s">
        <v>96</v>
      </c>
      <c r="E64" s="140"/>
      <c r="F64" s="140"/>
      <c r="G64" s="140"/>
      <c r="H64" s="140"/>
      <c r="I64" s="140"/>
      <c r="J64" s="141">
        <f>J256</f>
        <v>0</v>
      </c>
      <c r="K64" s="10"/>
      <c r="L64" s="13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9"/>
      <c r="B65" s="40"/>
      <c r="C65" s="39"/>
      <c r="D65" s="39"/>
      <c r="E65" s="39"/>
      <c r="F65" s="39"/>
      <c r="G65" s="39"/>
      <c r="H65" s="39"/>
      <c r="I65" s="39"/>
      <c r="J65" s="39"/>
      <c r="K65" s="39"/>
      <c r="L65" s="117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56"/>
      <c r="C66" s="57"/>
      <c r="D66" s="57"/>
      <c r="E66" s="57"/>
      <c r="F66" s="57"/>
      <c r="G66" s="57"/>
      <c r="H66" s="57"/>
      <c r="I66" s="57"/>
      <c r="J66" s="57"/>
      <c r="K66" s="57"/>
      <c r="L66" s="117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58"/>
      <c r="C70" s="59"/>
      <c r="D70" s="59"/>
      <c r="E70" s="59"/>
      <c r="F70" s="59"/>
      <c r="G70" s="59"/>
      <c r="H70" s="59"/>
      <c r="I70" s="59"/>
      <c r="J70" s="59"/>
      <c r="K70" s="59"/>
      <c r="L70" s="117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97</v>
      </c>
      <c r="D71" s="39"/>
      <c r="E71" s="39"/>
      <c r="F71" s="39"/>
      <c r="G71" s="39"/>
      <c r="H71" s="39"/>
      <c r="I71" s="39"/>
      <c r="J71" s="39"/>
      <c r="K71" s="39"/>
      <c r="L71" s="117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39"/>
      <c r="D72" s="39"/>
      <c r="E72" s="39"/>
      <c r="F72" s="39"/>
      <c r="G72" s="39"/>
      <c r="H72" s="39"/>
      <c r="I72" s="39"/>
      <c r="J72" s="39"/>
      <c r="K72" s="39"/>
      <c r="L72" s="117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17</v>
      </c>
      <c r="D73" s="39"/>
      <c r="E73" s="39"/>
      <c r="F73" s="39"/>
      <c r="G73" s="39"/>
      <c r="H73" s="39"/>
      <c r="I73" s="39"/>
      <c r="J73" s="39"/>
      <c r="K73" s="39"/>
      <c r="L73" s="117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39"/>
      <c r="D74" s="39"/>
      <c r="E74" s="116" t="str">
        <f>E7</f>
        <v>Dodatek 01 - Sokolovna Krnov - Změny</v>
      </c>
      <c r="F74" s="33"/>
      <c r="G74" s="33"/>
      <c r="H74" s="33"/>
      <c r="I74" s="39"/>
      <c r="J74" s="39"/>
      <c r="K74" s="39"/>
      <c r="L74" s="117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86</v>
      </c>
      <c r="D75" s="39"/>
      <c r="E75" s="39"/>
      <c r="F75" s="39"/>
      <c r="G75" s="39"/>
      <c r="H75" s="39"/>
      <c r="I75" s="39"/>
      <c r="J75" s="39"/>
      <c r="K75" s="39"/>
      <c r="L75" s="117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39"/>
      <c r="D76" s="39"/>
      <c r="E76" s="63" t="str">
        <f>E9</f>
        <v>01b.D01 - Zateplení podlahy půdy</v>
      </c>
      <c r="F76" s="39"/>
      <c r="G76" s="39"/>
      <c r="H76" s="39"/>
      <c r="I76" s="39"/>
      <c r="J76" s="39"/>
      <c r="K76" s="39"/>
      <c r="L76" s="117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39"/>
      <c r="D77" s="39"/>
      <c r="E77" s="39"/>
      <c r="F77" s="39"/>
      <c r="G77" s="39"/>
      <c r="H77" s="39"/>
      <c r="I77" s="39"/>
      <c r="J77" s="39"/>
      <c r="K77" s="39"/>
      <c r="L77" s="117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21</v>
      </c>
      <c r="D78" s="39"/>
      <c r="E78" s="39"/>
      <c r="F78" s="28" t="str">
        <f>F12</f>
        <v>Krnov</v>
      </c>
      <c r="G78" s="39"/>
      <c r="H78" s="39"/>
      <c r="I78" s="33" t="s">
        <v>23</v>
      </c>
      <c r="J78" s="65" t="str">
        <f>IF(J12="","",J12)</f>
        <v>6. 2. 2023</v>
      </c>
      <c r="K78" s="39"/>
      <c r="L78" s="117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39"/>
      <c r="D79" s="39"/>
      <c r="E79" s="39"/>
      <c r="F79" s="39"/>
      <c r="G79" s="39"/>
      <c r="H79" s="39"/>
      <c r="I79" s="39"/>
      <c r="J79" s="39"/>
      <c r="K79" s="39"/>
      <c r="L79" s="117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25</v>
      </c>
      <c r="D80" s="39"/>
      <c r="E80" s="39"/>
      <c r="F80" s="28" t="str">
        <f>E15</f>
        <v>Město Krnov</v>
      </c>
      <c r="G80" s="39"/>
      <c r="H80" s="39"/>
      <c r="I80" s="33" t="s">
        <v>31</v>
      </c>
      <c r="J80" s="37" t="str">
        <f>E21</f>
        <v xml:space="preserve"> </v>
      </c>
      <c r="K80" s="39"/>
      <c r="L80" s="117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29</v>
      </c>
      <c r="D81" s="39"/>
      <c r="E81" s="39"/>
      <c r="F81" s="28" t="str">
        <f>IF(E18="","",E18)</f>
        <v>Vyplň údaj</v>
      </c>
      <c r="G81" s="39"/>
      <c r="H81" s="39"/>
      <c r="I81" s="33" t="s">
        <v>34</v>
      </c>
      <c r="J81" s="37" t="str">
        <f>E24</f>
        <v xml:space="preserve"> </v>
      </c>
      <c r="K81" s="39"/>
      <c r="L81" s="117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39"/>
      <c r="D82" s="39"/>
      <c r="E82" s="39"/>
      <c r="F82" s="39"/>
      <c r="G82" s="39"/>
      <c r="H82" s="39"/>
      <c r="I82" s="39"/>
      <c r="J82" s="39"/>
      <c r="K82" s="39"/>
      <c r="L82" s="117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1" customFormat="1" ht="29.28" customHeight="1">
      <c r="A83" s="142"/>
      <c r="B83" s="143"/>
      <c r="C83" s="144" t="s">
        <v>98</v>
      </c>
      <c r="D83" s="145" t="s">
        <v>56</v>
      </c>
      <c r="E83" s="145" t="s">
        <v>52</v>
      </c>
      <c r="F83" s="145" t="s">
        <v>53</v>
      </c>
      <c r="G83" s="145" t="s">
        <v>99</v>
      </c>
      <c r="H83" s="145" t="s">
        <v>100</v>
      </c>
      <c r="I83" s="145" t="s">
        <v>101</v>
      </c>
      <c r="J83" s="145" t="s">
        <v>90</v>
      </c>
      <c r="K83" s="146" t="s">
        <v>102</v>
      </c>
      <c r="L83" s="147"/>
      <c r="M83" s="81" t="s">
        <v>3</v>
      </c>
      <c r="N83" s="82" t="s">
        <v>41</v>
      </c>
      <c r="O83" s="82" t="s">
        <v>103</v>
      </c>
      <c r="P83" s="82" t="s">
        <v>104</v>
      </c>
      <c r="Q83" s="82" t="s">
        <v>105</v>
      </c>
      <c r="R83" s="82" t="s">
        <v>106</v>
      </c>
      <c r="S83" s="82" t="s">
        <v>107</v>
      </c>
      <c r="T83" s="83" t="s">
        <v>108</v>
      </c>
      <c r="U83" s="142"/>
      <c r="V83" s="142"/>
      <c r="W83" s="142"/>
      <c r="X83" s="142"/>
      <c r="Y83" s="142"/>
      <c r="Z83" s="142"/>
      <c r="AA83" s="142"/>
      <c r="AB83" s="142"/>
      <c r="AC83" s="142"/>
      <c r="AD83" s="142"/>
      <c r="AE83" s="142"/>
    </row>
    <row r="84" s="2" customFormat="1" ht="22.8" customHeight="1">
      <c r="A84" s="39"/>
      <c r="B84" s="40"/>
      <c r="C84" s="88" t="s">
        <v>109</v>
      </c>
      <c r="D84" s="39"/>
      <c r="E84" s="39"/>
      <c r="F84" s="39"/>
      <c r="G84" s="39"/>
      <c r="H84" s="39"/>
      <c r="I84" s="39"/>
      <c r="J84" s="148">
        <f>BK84</f>
        <v>0</v>
      </c>
      <c r="K84" s="39"/>
      <c r="L84" s="40"/>
      <c r="M84" s="84"/>
      <c r="N84" s="69"/>
      <c r="O84" s="85"/>
      <c r="P84" s="149">
        <f>P85</f>
        <v>0</v>
      </c>
      <c r="Q84" s="85"/>
      <c r="R84" s="149">
        <f>R85</f>
        <v>15.610433580000001</v>
      </c>
      <c r="S84" s="85"/>
      <c r="T84" s="150">
        <f>T85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20" t="s">
        <v>70</v>
      </c>
      <c r="AU84" s="20" t="s">
        <v>91</v>
      </c>
      <c r="BK84" s="151">
        <f>BK85</f>
        <v>0</v>
      </c>
    </row>
    <row r="85" s="12" customFormat="1" ht="25.92" customHeight="1">
      <c r="A85" s="12"/>
      <c r="B85" s="152"/>
      <c r="C85" s="12"/>
      <c r="D85" s="153" t="s">
        <v>70</v>
      </c>
      <c r="E85" s="154" t="s">
        <v>110</v>
      </c>
      <c r="F85" s="154" t="s">
        <v>111</v>
      </c>
      <c r="G85" s="12"/>
      <c r="H85" s="12"/>
      <c r="I85" s="155"/>
      <c r="J85" s="156">
        <f>BK85</f>
        <v>0</v>
      </c>
      <c r="K85" s="12"/>
      <c r="L85" s="152"/>
      <c r="M85" s="157"/>
      <c r="N85" s="158"/>
      <c r="O85" s="158"/>
      <c r="P85" s="159">
        <f>P86+P138+P185+P256</f>
        <v>0</v>
      </c>
      <c r="Q85" s="158"/>
      <c r="R85" s="159">
        <f>R86+R138+R185+R256</f>
        <v>15.610433580000001</v>
      </c>
      <c r="S85" s="158"/>
      <c r="T85" s="160">
        <f>T86+T138+T185+T256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53" t="s">
        <v>81</v>
      </c>
      <c r="AT85" s="161" t="s">
        <v>70</v>
      </c>
      <c r="AU85" s="161" t="s">
        <v>71</v>
      </c>
      <c r="AY85" s="153" t="s">
        <v>112</v>
      </c>
      <c r="BK85" s="162">
        <f>BK86+BK138+BK185+BK256</f>
        <v>0</v>
      </c>
    </row>
    <row r="86" s="12" customFormat="1" ht="22.8" customHeight="1">
      <c r="A86" s="12"/>
      <c r="B86" s="152"/>
      <c r="C86" s="12"/>
      <c r="D86" s="153" t="s">
        <v>70</v>
      </c>
      <c r="E86" s="163" t="s">
        <v>113</v>
      </c>
      <c r="F86" s="163" t="s">
        <v>114</v>
      </c>
      <c r="G86" s="12"/>
      <c r="H86" s="12"/>
      <c r="I86" s="155"/>
      <c r="J86" s="164">
        <f>BK86</f>
        <v>0</v>
      </c>
      <c r="K86" s="12"/>
      <c r="L86" s="152"/>
      <c r="M86" s="157"/>
      <c r="N86" s="158"/>
      <c r="O86" s="158"/>
      <c r="P86" s="159">
        <f>SUM(P87:P137)</f>
        <v>0</v>
      </c>
      <c r="Q86" s="158"/>
      <c r="R86" s="159">
        <f>SUM(R87:R137)</f>
        <v>6.1060369899999998</v>
      </c>
      <c r="S86" s="158"/>
      <c r="T86" s="160">
        <f>SUM(T87:T137)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53" t="s">
        <v>81</v>
      </c>
      <c r="AT86" s="161" t="s">
        <v>70</v>
      </c>
      <c r="AU86" s="161" t="s">
        <v>79</v>
      </c>
      <c r="AY86" s="153" t="s">
        <v>112</v>
      </c>
      <c r="BK86" s="162">
        <f>SUM(BK87:BK137)</f>
        <v>0</v>
      </c>
    </row>
    <row r="87" s="2" customFormat="1" ht="16.5" customHeight="1">
      <c r="A87" s="39"/>
      <c r="B87" s="165"/>
      <c r="C87" s="166" t="s">
        <v>79</v>
      </c>
      <c r="D87" s="166" t="s">
        <v>115</v>
      </c>
      <c r="E87" s="167" t="s">
        <v>116</v>
      </c>
      <c r="F87" s="168" t="s">
        <v>117</v>
      </c>
      <c r="G87" s="169" t="s">
        <v>118</v>
      </c>
      <c r="H87" s="170">
        <v>570</v>
      </c>
      <c r="I87" s="171"/>
      <c r="J87" s="172">
        <f>ROUND(I87*H87,2)</f>
        <v>0</v>
      </c>
      <c r="K87" s="168" t="s">
        <v>119</v>
      </c>
      <c r="L87" s="40"/>
      <c r="M87" s="173" t="s">
        <v>3</v>
      </c>
      <c r="N87" s="174" t="s">
        <v>42</v>
      </c>
      <c r="O87" s="73"/>
      <c r="P87" s="175">
        <f>O87*H87</f>
        <v>0</v>
      </c>
      <c r="Q87" s="175">
        <v>0.00080999999999999996</v>
      </c>
      <c r="R87" s="175">
        <f>Q87*H87</f>
        <v>0.4617</v>
      </c>
      <c r="S87" s="175">
        <v>0</v>
      </c>
      <c r="T87" s="176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177" t="s">
        <v>120</v>
      </c>
      <c r="AT87" s="177" t="s">
        <v>115</v>
      </c>
      <c r="AU87" s="177" t="s">
        <v>81</v>
      </c>
      <c r="AY87" s="20" t="s">
        <v>112</v>
      </c>
      <c r="BE87" s="178">
        <f>IF(N87="základní",J87,0)</f>
        <v>0</v>
      </c>
      <c r="BF87" s="178">
        <f>IF(N87="snížená",J87,0)</f>
        <v>0</v>
      </c>
      <c r="BG87" s="178">
        <f>IF(N87="zákl. přenesená",J87,0)</f>
        <v>0</v>
      </c>
      <c r="BH87" s="178">
        <f>IF(N87="sníž. přenesená",J87,0)</f>
        <v>0</v>
      </c>
      <c r="BI87" s="178">
        <f>IF(N87="nulová",J87,0)</f>
        <v>0</v>
      </c>
      <c r="BJ87" s="20" t="s">
        <v>79</v>
      </c>
      <c r="BK87" s="178">
        <f>ROUND(I87*H87,2)</f>
        <v>0</v>
      </c>
      <c r="BL87" s="20" t="s">
        <v>120</v>
      </c>
      <c r="BM87" s="177" t="s">
        <v>121</v>
      </c>
    </row>
    <row r="88" s="2" customFormat="1">
      <c r="A88" s="39"/>
      <c r="B88" s="40"/>
      <c r="C88" s="39"/>
      <c r="D88" s="179" t="s">
        <v>122</v>
      </c>
      <c r="E88" s="39"/>
      <c r="F88" s="180" t="s">
        <v>123</v>
      </c>
      <c r="G88" s="39"/>
      <c r="H88" s="39"/>
      <c r="I88" s="181"/>
      <c r="J88" s="39"/>
      <c r="K88" s="39"/>
      <c r="L88" s="40"/>
      <c r="M88" s="182"/>
      <c r="N88" s="183"/>
      <c r="O88" s="73"/>
      <c r="P88" s="73"/>
      <c r="Q88" s="73"/>
      <c r="R88" s="73"/>
      <c r="S88" s="73"/>
      <c r="T88" s="74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20" t="s">
        <v>122</v>
      </c>
      <c r="AU88" s="20" t="s">
        <v>81</v>
      </c>
    </row>
    <row r="89" s="2" customFormat="1">
      <c r="A89" s="39"/>
      <c r="B89" s="40"/>
      <c r="C89" s="39"/>
      <c r="D89" s="184" t="s">
        <v>124</v>
      </c>
      <c r="E89" s="39"/>
      <c r="F89" s="185" t="s">
        <v>125</v>
      </c>
      <c r="G89" s="39"/>
      <c r="H89" s="39"/>
      <c r="I89" s="181"/>
      <c r="J89" s="39"/>
      <c r="K89" s="39"/>
      <c r="L89" s="40"/>
      <c r="M89" s="182"/>
      <c r="N89" s="183"/>
      <c r="O89" s="73"/>
      <c r="P89" s="73"/>
      <c r="Q89" s="73"/>
      <c r="R89" s="73"/>
      <c r="S89" s="73"/>
      <c r="T89" s="74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20" t="s">
        <v>124</v>
      </c>
      <c r="AU89" s="20" t="s">
        <v>81</v>
      </c>
    </row>
    <row r="90" s="2" customFormat="1">
      <c r="A90" s="39"/>
      <c r="B90" s="40"/>
      <c r="C90" s="39"/>
      <c r="D90" s="179" t="s">
        <v>126</v>
      </c>
      <c r="E90" s="39"/>
      <c r="F90" s="186" t="s">
        <v>127</v>
      </c>
      <c r="G90" s="39"/>
      <c r="H90" s="39"/>
      <c r="I90" s="181"/>
      <c r="J90" s="39"/>
      <c r="K90" s="39"/>
      <c r="L90" s="40"/>
      <c r="M90" s="182"/>
      <c r="N90" s="183"/>
      <c r="O90" s="73"/>
      <c r="P90" s="73"/>
      <c r="Q90" s="73"/>
      <c r="R90" s="73"/>
      <c r="S90" s="73"/>
      <c r="T90" s="74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20" t="s">
        <v>126</v>
      </c>
      <c r="AU90" s="20" t="s">
        <v>81</v>
      </c>
    </row>
    <row r="91" s="13" customFormat="1">
      <c r="A91" s="13"/>
      <c r="B91" s="187"/>
      <c r="C91" s="13"/>
      <c r="D91" s="179" t="s">
        <v>128</v>
      </c>
      <c r="E91" s="188" t="s">
        <v>3</v>
      </c>
      <c r="F91" s="189" t="s">
        <v>129</v>
      </c>
      <c r="G91" s="13"/>
      <c r="H91" s="188" t="s">
        <v>3</v>
      </c>
      <c r="I91" s="190"/>
      <c r="J91" s="13"/>
      <c r="K91" s="13"/>
      <c r="L91" s="187"/>
      <c r="M91" s="191"/>
      <c r="N91" s="192"/>
      <c r="O91" s="192"/>
      <c r="P91" s="192"/>
      <c r="Q91" s="192"/>
      <c r="R91" s="192"/>
      <c r="S91" s="192"/>
      <c r="T91" s="19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188" t="s">
        <v>128</v>
      </c>
      <c r="AU91" s="188" t="s">
        <v>81</v>
      </c>
      <c r="AV91" s="13" t="s">
        <v>79</v>
      </c>
      <c r="AW91" s="13" t="s">
        <v>33</v>
      </c>
      <c r="AX91" s="13" t="s">
        <v>71</v>
      </c>
      <c r="AY91" s="188" t="s">
        <v>112</v>
      </c>
    </row>
    <row r="92" s="13" customFormat="1">
      <c r="A92" s="13"/>
      <c r="B92" s="187"/>
      <c r="C92" s="13"/>
      <c r="D92" s="179" t="s">
        <v>128</v>
      </c>
      <c r="E92" s="188" t="s">
        <v>3</v>
      </c>
      <c r="F92" s="189" t="s">
        <v>130</v>
      </c>
      <c r="G92" s="13"/>
      <c r="H92" s="188" t="s">
        <v>3</v>
      </c>
      <c r="I92" s="190"/>
      <c r="J92" s="13"/>
      <c r="K92" s="13"/>
      <c r="L92" s="187"/>
      <c r="M92" s="191"/>
      <c r="N92" s="192"/>
      <c r="O92" s="192"/>
      <c r="P92" s="192"/>
      <c r="Q92" s="192"/>
      <c r="R92" s="192"/>
      <c r="S92" s="192"/>
      <c r="T92" s="19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188" t="s">
        <v>128</v>
      </c>
      <c r="AU92" s="188" t="s">
        <v>81</v>
      </c>
      <c r="AV92" s="13" t="s">
        <v>79</v>
      </c>
      <c r="AW92" s="13" t="s">
        <v>33</v>
      </c>
      <c r="AX92" s="13" t="s">
        <v>71</v>
      </c>
      <c r="AY92" s="188" t="s">
        <v>112</v>
      </c>
    </row>
    <row r="93" s="14" customFormat="1">
      <c r="A93" s="14"/>
      <c r="B93" s="194"/>
      <c r="C93" s="14"/>
      <c r="D93" s="179" t="s">
        <v>128</v>
      </c>
      <c r="E93" s="195" t="s">
        <v>3</v>
      </c>
      <c r="F93" s="196" t="s">
        <v>131</v>
      </c>
      <c r="G93" s="14"/>
      <c r="H93" s="197">
        <v>570</v>
      </c>
      <c r="I93" s="198"/>
      <c r="J93" s="14"/>
      <c r="K93" s="14"/>
      <c r="L93" s="194"/>
      <c r="M93" s="199"/>
      <c r="N93" s="200"/>
      <c r="O93" s="200"/>
      <c r="P93" s="200"/>
      <c r="Q93" s="200"/>
      <c r="R93" s="200"/>
      <c r="S93" s="200"/>
      <c r="T93" s="201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195" t="s">
        <v>128</v>
      </c>
      <c r="AU93" s="195" t="s">
        <v>81</v>
      </c>
      <c r="AV93" s="14" t="s">
        <v>81</v>
      </c>
      <c r="AW93" s="14" t="s">
        <v>33</v>
      </c>
      <c r="AX93" s="14" t="s">
        <v>79</v>
      </c>
      <c r="AY93" s="195" t="s">
        <v>112</v>
      </c>
    </row>
    <row r="94" s="2" customFormat="1" ht="16.5" customHeight="1">
      <c r="A94" s="39"/>
      <c r="B94" s="165"/>
      <c r="C94" s="166" t="s">
        <v>81</v>
      </c>
      <c r="D94" s="166" t="s">
        <v>115</v>
      </c>
      <c r="E94" s="167" t="s">
        <v>132</v>
      </c>
      <c r="F94" s="168" t="s">
        <v>133</v>
      </c>
      <c r="G94" s="169" t="s">
        <v>118</v>
      </c>
      <c r="H94" s="170">
        <v>537.18299999999999</v>
      </c>
      <c r="I94" s="171"/>
      <c r="J94" s="172">
        <f>ROUND(I94*H94,2)</f>
        <v>0</v>
      </c>
      <c r="K94" s="168" t="s">
        <v>119</v>
      </c>
      <c r="L94" s="40"/>
      <c r="M94" s="173" t="s">
        <v>3</v>
      </c>
      <c r="N94" s="174" t="s">
        <v>42</v>
      </c>
      <c r="O94" s="73"/>
      <c r="P94" s="175">
        <f>O94*H94</f>
        <v>0</v>
      </c>
      <c r="Q94" s="175">
        <v>0.0013699999999999999</v>
      </c>
      <c r="R94" s="175">
        <f>Q94*H94</f>
        <v>0.73594070999999994</v>
      </c>
      <c r="S94" s="175">
        <v>0</v>
      </c>
      <c r="T94" s="176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177" t="s">
        <v>120</v>
      </c>
      <c r="AT94" s="177" t="s">
        <v>115</v>
      </c>
      <c r="AU94" s="177" t="s">
        <v>81</v>
      </c>
      <c r="AY94" s="20" t="s">
        <v>112</v>
      </c>
      <c r="BE94" s="178">
        <f>IF(N94="základní",J94,0)</f>
        <v>0</v>
      </c>
      <c r="BF94" s="178">
        <f>IF(N94="snížená",J94,0)</f>
        <v>0</v>
      </c>
      <c r="BG94" s="178">
        <f>IF(N94="zákl. přenesená",J94,0)</f>
        <v>0</v>
      </c>
      <c r="BH94" s="178">
        <f>IF(N94="sníž. přenesená",J94,0)</f>
        <v>0</v>
      </c>
      <c r="BI94" s="178">
        <f>IF(N94="nulová",J94,0)</f>
        <v>0</v>
      </c>
      <c r="BJ94" s="20" t="s">
        <v>79</v>
      </c>
      <c r="BK94" s="178">
        <f>ROUND(I94*H94,2)</f>
        <v>0</v>
      </c>
      <c r="BL94" s="20" t="s">
        <v>120</v>
      </c>
      <c r="BM94" s="177" t="s">
        <v>134</v>
      </c>
    </row>
    <row r="95" s="2" customFormat="1">
      <c r="A95" s="39"/>
      <c r="B95" s="40"/>
      <c r="C95" s="39"/>
      <c r="D95" s="179" t="s">
        <v>122</v>
      </c>
      <c r="E95" s="39"/>
      <c r="F95" s="180" t="s">
        <v>135</v>
      </c>
      <c r="G95" s="39"/>
      <c r="H95" s="39"/>
      <c r="I95" s="181"/>
      <c r="J95" s="39"/>
      <c r="K95" s="39"/>
      <c r="L95" s="40"/>
      <c r="M95" s="182"/>
      <c r="N95" s="183"/>
      <c r="O95" s="73"/>
      <c r="P95" s="73"/>
      <c r="Q95" s="73"/>
      <c r="R95" s="73"/>
      <c r="S95" s="73"/>
      <c r="T95" s="74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20" t="s">
        <v>122</v>
      </c>
      <c r="AU95" s="20" t="s">
        <v>81</v>
      </c>
    </row>
    <row r="96" s="2" customFormat="1">
      <c r="A96" s="39"/>
      <c r="B96" s="40"/>
      <c r="C96" s="39"/>
      <c r="D96" s="184" t="s">
        <v>124</v>
      </c>
      <c r="E96" s="39"/>
      <c r="F96" s="185" t="s">
        <v>136</v>
      </c>
      <c r="G96" s="39"/>
      <c r="H96" s="39"/>
      <c r="I96" s="181"/>
      <c r="J96" s="39"/>
      <c r="K96" s="39"/>
      <c r="L96" s="40"/>
      <c r="M96" s="182"/>
      <c r="N96" s="183"/>
      <c r="O96" s="73"/>
      <c r="P96" s="73"/>
      <c r="Q96" s="73"/>
      <c r="R96" s="73"/>
      <c r="S96" s="73"/>
      <c r="T96" s="74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20" t="s">
        <v>124</v>
      </c>
      <c r="AU96" s="20" t="s">
        <v>81</v>
      </c>
    </row>
    <row r="97" s="2" customFormat="1">
      <c r="A97" s="39"/>
      <c r="B97" s="40"/>
      <c r="C97" s="39"/>
      <c r="D97" s="179" t="s">
        <v>126</v>
      </c>
      <c r="E97" s="39"/>
      <c r="F97" s="186" t="s">
        <v>127</v>
      </c>
      <c r="G97" s="39"/>
      <c r="H97" s="39"/>
      <c r="I97" s="181"/>
      <c r="J97" s="39"/>
      <c r="K97" s="39"/>
      <c r="L97" s="40"/>
      <c r="M97" s="182"/>
      <c r="N97" s="183"/>
      <c r="O97" s="73"/>
      <c r="P97" s="73"/>
      <c r="Q97" s="73"/>
      <c r="R97" s="73"/>
      <c r="S97" s="73"/>
      <c r="T97" s="74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20" t="s">
        <v>126</v>
      </c>
      <c r="AU97" s="20" t="s">
        <v>81</v>
      </c>
    </row>
    <row r="98" s="13" customFormat="1">
      <c r="A98" s="13"/>
      <c r="B98" s="187"/>
      <c r="C98" s="13"/>
      <c r="D98" s="179" t="s">
        <v>128</v>
      </c>
      <c r="E98" s="188" t="s">
        <v>3</v>
      </c>
      <c r="F98" s="189" t="s">
        <v>129</v>
      </c>
      <c r="G98" s="13"/>
      <c r="H98" s="188" t="s">
        <v>3</v>
      </c>
      <c r="I98" s="190"/>
      <c r="J98" s="13"/>
      <c r="K98" s="13"/>
      <c r="L98" s="187"/>
      <c r="M98" s="191"/>
      <c r="N98" s="192"/>
      <c r="O98" s="192"/>
      <c r="P98" s="192"/>
      <c r="Q98" s="192"/>
      <c r="R98" s="192"/>
      <c r="S98" s="192"/>
      <c r="T98" s="19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188" t="s">
        <v>128</v>
      </c>
      <c r="AU98" s="188" t="s">
        <v>81</v>
      </c>
      <c r="AV98" s="13" t="s">
        <v>79</v>
      </c>
      <c r="AW98" s="13" t="s">
        <v>33</v>
      </c>
      <c r="AX98" s="13" t="s">
        <v>71</v>
      </c>
      <c r="AY98" s="188" t="s">
        <v>112</v>
      </c>
    </row>
    <row r="99" s="13" customFormat="1">
      <c r="A99" s="13"/>
      <c r="B99" s="187"/>
      <c r="C99" s="13"/>
      <c r="D99" s="179" t="s">
        <v>128</v>
      </c>
      <c r="E99" s="188" t="s">
        <v>3</v>
      </c>
      <c r="F99" s="189" t="s">
        <v>137</v>
      </c>
      <c r="G99" s="13"/>
      <c r="H99" s="188" t="s">
        <v>3</v>
      </c>
      <c r="I99" s="190"/>
      <c r="J99" s="13"/>
      <c r="K99" s="13"/>
      <c r="L99" s="187"/>
      <c r="M99" s="191"/>
      <c r="N99" s="192"/>
      <c r="O99" s="192"/>
      <c r="P99" s="192"/>
      <c r="Q99" s="192"/>
      <c r="R99" s="192"/>
      <c r="S99" s="192"/>
      <c r="T99" s="19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188" t="s">
        <v>128</v>
      </c>
      <c r="AU99" s="188" t="s">
        <v>81</v>
      </c>
      <c r="AV99" s="13" t="s">
        <v>79</v>
      </c>
      <c r="AW99" s="13" t="s">
        <v>33</v>
      </c>
      <c r="AX99" s="13" t="s">
        <v>71</v>
      </c>
      <c r="AY99" s="188" t="s">
        <v>112</v>
      </c>
    </row>
    <row r="100" s="14" customFormat="1">
      <c r="A100" s="14"/>
      <c r="B100" s="194"/>
      <c r="C100" s="14"/>
      <c r="D100" s="179" t="s">
        <v>128</v>
      </c>
      <c r="E100" s="195" t="s">
        <v>3</v>
      </c>
      <c r="F100" s="196" t="s">
        <v>138</v>
      </c>
      <c r="G100" s="14"/>
      <c r="H100" s="197">
        <v>539.85000000000002</v>
      </c>
      <c r="I100" s="198"/>
      <c r="J100" s="14"/>
      <c r="K100" s="14"/>
      <c r="L100" s="194"/>
      <c r="M100" s="199"/>
      <c r="N100" s="200"/>
      <c r="O100" s="200"/>
      <c r="P100" s="200"/>
      <c r="Q100" s="200"/>
      <c r="R100" s="200"/>
      <c r="S100" s="200"/>
      <c r="T100" s="201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195" t="s">
        <v>128</v>
      </c>
      <c r="AU100" s="195" t="s">
        <v>81</v>
      </c>
      <c r="AV100" s="14" t="s">
        <v>81</v>
      </c>
      <c r="AW100" s="14" t="s">
        <v>33</v>
      </c>
      <c r="AX100" s="14" t="s">
        <v>71</v>
      </c>
      <c r="AY100" s="195" t="s">
        <v>112</v>
      </c>
    </row>
    <row r="101" s="14" customFormat="1">
      <c r="A101" s="14"/>
      <c r="B101" s="194"/>
      <c r="C101" s="14"/>
      <c r="D101" s="179" t="s">
        <v>128</v>
      </c>
      <c r="E101" s="195" t="s">
        <v>3</v>
      </c>
      <c r="F101" s="196" t="s">
        <v>139</v>
      </c>
      <c r="G101" s="14"/>
      <c r="H101" s="197">
        <v>-5.4669999999999996</v>
      </c>
      <c r="I101" s="198"/>
      <c r="J101" s="14"/>
      <c r="K101" s="14"/>
      <c r="L101" s="194"/>
      <c r="M101" s="199"/>
      <c r="N101" s="200"/>
      <c r="O101" s="200"/>
      <c r="P101" s="200"/>
      <c r="Q101" s="200"/>
      <c r="R101" s="200"/>
      <c r="S101" s="200"/>
      <c r="T101" s="201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195" t="s">
        <v>128</v>
      </c>
      <c r="AU101" s="195" t="s">
        <v>81</v>
      </c>
      <c r="AV101" s="14" t="s">
        <v>81</v>
      </c>
      <c r="AW101" s="14" t="s">
        <v>33</v>
      </c>
      <c r="AX101" s="14" t="s">
        <v>71</v>
      </c>
      <c r="AY101" s="195" t="s">
        <v>112</v>
      </c>
    </row>
    <row r="102" s="15" customFormat="1">
      <c r="A102" s="15"/>
      <c r="B102" s="202"/>
      <c r="C102" s="15"/>
      <c r="D102" s="179" t="s">
        <v>128</v>
      </c>
      <c r="E102" s="203" t="s">
        <v>3</v>
      </c>
      <c r="F102" s="204" t="s">
        <v>140</v>
      </c>
      <c r="G102" s="15"/>
      <c r="H102" s="205">
        <v>534.38300000000004</v>
      </c>
      <c r="I102" s="206"/>
      <c r="J102" s="15"/>
      <c r="K102" s="15"/>
      <c r="L102" s="202"/>
      <c r="M102" s="207"/>
      <c r="N102" s="208"/>
      <c r="O102" s="208"/>
      <c r="P102" s="208"/>
      <c r="Q102" s="208"/>
      <c r="R102" s="208"/>
      <c r="S102" s="208"/>
      <c r="T102" s="209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T102" s="203" t="s">
        <v>128</v>
      </c>
      <c r="AU102" s="203" t="s">
        <v>81</v>
      </c>
      <c r="AV102" s="15" t="s">
        <v>141</v>
      </c>
      <c r="AW102" s="15" t="s">
        <v>33</v>
      </c>
      <c r="AX102" s="15" t="s">
        <v>71</v>
      </c>
      <c r="AY102" s="203" t="s">
        <v>112</v>
      </c>
    </row>
    <row r="103" s="13" customFormat="1">
      <c r="A103" s="13"/>
      <c r="B103" s="187"/>
      <c r="C103" s="13"/>
      <c r="D103" s="179" t="s">
        <v>128</v>
      </c>
      <c r="E103" s="188" t="s">
        <v>3</v>
      </c>
      <c r="F103" s="189" t="s">
        <v>142</v>
      </c>
      <c r="G103" s="13"/>
      <c r="H103" s="188" t="s">
        <v>3</v>
      </c>
      <c r="I103" s="190"/>
      <c r="J103" s="13"/>
      <c r="K103" s="13"/>
      <c r="L103" s="187"/>
      <c r="M103" s="191"/>
      <c r="N103" s="192"/>
      <c r="O103" s="192"/>
      <c r="P103" s="192"/>
      <c r="Q103" s="192"/>
      <c r="R103" s="192"/>
      <c r="S103" s="192"/>
      <c r="T103" s="19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188" t="s">
        <v>128</v>
      </c>
      <c r="AU103" s="188" t="s">
        <v>81</v>
      </c>
      <c r="AV103" s="13" t="s">
        <v>79</v>
      </c>
      <c r="AW103" s="13" t="s">
        <v>33</v>
      </c>
      <c r="AX103" s="13" t="s">
        <v>71</v>
      </c>
      <c r="AY103" s="188" t="s">
        <v>112</v>
      </c>
    </row>
    <row r="104" s="14" customFormat="1">
      <c r="A104" s="14"/>
      <c r="B104" s="194"/>
      <c r="C104" s="14"/>
      <c r="D104" s="179" t="s">
        <v>128</v>
      </c>
      <c r="E104" s="195" t="s">
        <v>3</v>
      </c>
      <c r="F104" s="196" t="s">
        <v>143</v>
      </c>
      <c r="G104" s="14"/>
      <c r="H104" s="197">
        <v>2.7999999999999998</v>
      </c>
      <c r="I104" s="198"/>
      <c r="J104" s="14"/>
      <c r="K104" s="14"/>
      <c r="L104" s="194"/>
      <c r="M104" s="199"/>
      <c r="N104" s="200"/>
      <c r="O104" s="200"/>
      <c r="P104" s="200"/>
      <c r="Q104" s="200"/>
      <c r="R104" s="200"/>
      <c r="S104" s="200"/>
      <c r="T104" s="201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195" t="s">
        <v>128</v>
      </c>
      <c r="AU104" s="195" t="s">
        <v>81</v>
      </c>
      <c r="AV104" s="14" t="s">
        <v>81</v>
      </c>
      <c r="AW104" s="14" t="s">
        <v>33</v>
      </c>
      <c r="AX104" s="14" t="s">
        <v>71</v>
      </c>
      <c r="AY104" s="195" t="s">
        <v>112</v>
      </c>
    </row>
    <row r="105" s="15" customFormat="1">
      <c r="A105" s="15"/>
      <c r="B105" s="202"/>
      <c r="C105" s="15"/>
      <c r="D105" s="179" t="s">
        <v>128</v>
      </c>
      <c r="E105" s="203" t="s">
        <v>3</v>
      </c>
      <c r="F105" s="204" t="s">
        <v>140</v>
      </c>
      <c r="G105" s="15"/>
      <c r="H105" s="205">
        <v>2.7999999999999998</v>
      </c>
      <c r="I105" s="206"/>
      <c r="J105" s="15"/>
      <c r="K105" s="15"/>
      <c r="L105" s="202"/>
      <c r="M105" s="207"/>
      <c r="N105" s="208"/>
      <c r="O105" s="208"/>
      <c r="P105" s="208"/>
      <c r="Q105" s="208"/>
      <c r="R105" s="208"/>
      <c r="S105" s="208"/>
      <c r="T105" s="209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03" t="s">
        <v>128</v>
      </c>
      <c r="AU105" s="203" t="s">
        <v>81</v>
      </c>
      <c r="AV105" s="15" t="s">
        <v>141</v>
      </c>
      <c r="AW105" s="15" t="s">
        <v>33</v>
      </c>
      <c r="AX105" s="15" t="s">
        <v>71</v>
      </c>
      <c r="AY105" s="203" t="s">
        <v>112</v>
      </c>
    </row>
    <row r="106" s="16" customFormat="1">
      <c r="A106" s="16"/>
      <c r="B106" s="210"/>
      <c r="C106" s="16"/>
      <c r="D106" s="179" t="s">
        <v>128</v>
      </c>
      <c r="E106" s="211" t="s">
        <v>3</v>
      </c>
      <c r="F106" s="212" t="s">
        <v>144</v>
      </c>
      <c r="G106" s="16"/>
      <c r="H106" s="213">
        <v>537.18299999999999</v>
      </c>
      <c r="I106" s="214"/>
      <c r="J106" s="16"/>
      <c r="K106" s="16"/>
      <c r="L106" s="210"/>
      <c r="M106" s="215"/>
      <c r="N106" s="216"/>
      <c r="O106" s="216"/>
      <c r="P106" s="216"/>
      <c r="Q106" s="216"/>
      <c r="R106" s="216"/>
      <c r="S106" s="216"/>
      <c r="T106" s="217"/>
      <c r="U106" s="16"/>
      <c r="V106" s="16"/>
      <c r="W106" s="16"/>
      <c r="X106" s="16"/>
      <c r="Y106" s="16"/>
      <c r="Z106" s="16"/>
      <c r="AA106" s="16"/>
      <c r="AB106" s="16"/>
      <c r="AC106" s="16"/>
      <c r="AD106" s="16"/>
      <c r="AE106" s="16"/>
      <c r="AT106" s="211" t="s">
        <v>128</v>
      </c>
      <c r="AU106" s="211" t="s">
        <v>81</v>
      </c>
      <c r="AV106" s="16" t="s">
        <v>145</v>
      </c>
      <c r="AW106" s="16" t="s">
        <v>33</v>
      </c>
      <c r="AX106" s="16" t="s">
        <v>79</v>
      </c>
      <c r="AY106" s="211" t="s">
        <v>112</v>
      </c>
    </row>
    <row r="107" s="2" customFormat="1" ht="16.5" customHeight="1">
      <c r="A107" s="39"/>
      <c r="B107" s="165"/>
      <c r="C107" s="166" t="s">
        <v>141</v>
      </c>
      <c r="D107" s="166" t="s">
        <v>115</v>
      </c>
      <c r="E107" s="167" t="s">
        <v>146</v>
      </c>
      <c r="F107" s="168" t="s">
        <v>147</v>
      </c>
      <c r="G107" s="169" t="s">
        <v>118</v>
      </c>
      <c r="H107" s="170">
        <v>540.00400000000002</v>
      </c>
      <c r="I107" s="171"/>
      <c r="J107" s="172">
        <f>ROUND(I107*H107,2)</f>
        <v>0</v>
      </c>
      <c r="K107" s="168" t="s">
        <v>119</v>
      </c>
      <c r="L107" s="40"/>
      <c r="M107" s="173" t="s">
        <v>3</v>
      </c>
      <c r="N107" s="174" t="s">
        <v>42</v>
      </c>
      <c r="O107" s="73"/>
      <c r="P107" s="175">
        <f>O107*H107</f>
        <v>0</v>
      </c>
      <c r="Q107" s="175">
        <v>0.0090699999999999999</v>
      </c>
      <c r="R107" s="175">
        <f>Q107*H107</f>
        <v>4.8978362799999999</v>
      </c>
      <c r="S107" s="175">
        <v>0</v>
      </c>
      <c r="T107" s="176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177" t="s">
        <v>120</v>
      </c>
      <c r="AT107" s="177" t="s">
        <v>115</v>
      </c>
      <c r="AU107" s="177" t="s">
        <v>81</v>
      </c>
      <c r="AY107" s="20" t="s">
        <v>112</v>
      </c>
      <c r="BE107" s="178">
        <f>IF(N107="základní",J107,0)</f>
        <v>0</v>
      </c>
      <c r="BF107" s="178">
        <f>IF(N107="snížená",J107,0)</f>
        <v>0</v>
      </c>
      <c r="BG107" s="178">
        <f>IF(N107="zákl. přenesená",J107,0)</f>
        <v>0</v>
      </c>
      <c r="BH107" s="178">
        <f>IF(N107="sníž. přenesená",J107,0)</f>
        <v>0</v>
      </c>
      <c r="BI107" s="178">
        <f>IF(N107="nulová",J107,0)</f>
        <v>0</v>
      </c>
      <c r="BJ107" s="20" t="s">
        <v>79</v>
      </c>
      <c r="BK107" s="178">
        <f>ROUND(I107*H107,2)</f>
        <v>0</v>
      </c>
      <c r="BL107" s="20" t="s">
        <v>120</v>
      </c>
      <c r="BM107" s="177" t="s">
        <v>148</v>
      </c>
    </row>
    <row r="108" s="2" customFormat="1">
      <c r="A108" s="39"/>
      <c r="B108" s="40"/>
      <c r="C108" s="39"/>
      <c r="D108" s="179" t="s">
        <v>122</v>
      </c>
      <c r="E108" s="39"/>
      <c r="F108" s="180" t="s">
        <v>149</v>
      </c>
      <c r="G108" s="39"/>
      <c r="H108" s="39"/>
      <c r="I108" s="181"/>
      <c r="J108" s="39"/>
      <c r="K108" s="39"/>
      <c r="L108" s="40"/>
      <c r="M108" s="182"/>
      <c r="N108" s="183"/>
      <c r="O108" s="73"/>
      <c r="P108" s="73"/>
      <c r="Q108" s="73"/>
      <c r="R108" s="73"/>
      <c r="S108" s="73"/>
      <c r="T108" s="74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20" t="s">
        <v>122</v>
      </c>
      <c r="AU108" s="20" t="s">
        <v>81</v>
      </c>
    </row>
    <row r="109" s="2" customFormat="1">
      <c r="A109" s="39"/>
      <c r="B109" s="40"/>
      <c r="C109" s="39"/>
      <c r="D109" s="184" t="s">
        <v>124</v>
      </c>
      <c r="E109" s="39"/>
      <c r="F109" s="185" t="s">
        <v>150</v>
      </c>
      <c r="G109" s="39"/>
      <c r="H109" s="39"/>
      <c r="I109" s="181"/>
      <c r="J109" s="39"/>
      <c r="K109" s="39"/>
      <c r="L109" s="40"/>
      <c r="M109" s="182"/>
      <c r="N109" s="183"/>
      <c r="O109" s="73"/>
      <c r="P109" s="73"/>
      <c r="Q109" s="73"/>
      <c r="R109" s="73"/>
      <c r="S109" s="73"/>
      <c r="T109" s="74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20" t="s">
        <v>124</v>
      </c>
      <c r="AU109" s="20" t="s">
        <v>81</v>
      </c>
    </row>
    <row r="110" s="2" customFormat="1">
      <c r="A110" s="39"/>
      <c r="B110" s="40"/>
      <c r="C110" s="39"/>
      <c r="D110" s="179" t="s">
        <v>126</v>
      </c>
      <c r="E110" s="39"/>
      <c r="F110" s="186" t="s">
        <v>127</v>
      </c>
      <c r="G110" s="39"/>
      <c r="H110" s="39"/>
      <c r="I110" s="181"/>
      <c r="J110" s="39"/>
      <c r="K110" s="39"/>
      <c r="L110" s="40"/>
      <c r="M110" s="182"/>
      <c r="N110" s="183"/>
      <c r="O110" s="73"/>
      <c r="P110" s="73"/>
      <c r="Q110" s="73"/>
      <c r="R110" s="73"/>
      <c r="S110" s="73"/>
      <c r="T110" s="74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20" t="s">
        <v>126</v>
      </c>
      <c r="AU110" s="20" t="s">
        <v>81</v>
      </c>
    </row>
    <row r="111" s="13" customFormat="1">
      <c r="A111" s="13"/>
      <c r="B111" s="187"/>
      <c r="C111" s="13"/>
      <c r="D111" s="179" t="s">
        <v>128</v>
      </c>
      <c r="E111" s="188" t="s">
        <v>3</v>
      </c>
      <c r="F111" s="189" t="s">
        <v>129</v>
      </c>
      <c r="G111" s="13"/>
      <c r="H111" s="188" t="s">
        <v>3</v>
      </c>
      <c r="I111" s="190"/>
      <c r="J111" s="13"/>
      <c r="K111" s="13"/>
      <c r="L111" s="187"/>
      <c r="M111" s="191"/>
      <c r="N111" s="192"/>
      <c r="O111" s="192"/>
      <c r="P111" s="192"/>
      <c r="Q111" s="192"/>
      <c r="R111" s="192"/>
      <c r="S111" s="192"/>
      <c r="T111" s="19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188" t="s">
        <v>128</v>
      </c>
      <c r="AU111" s="188" t="s">
        <v>81</v>
      </c>
      <c r="AV111" s="13" t="s">
        <v>79</v>
      </c>
      <c r="AW111" s="13" t="s">
        <v>33</v>
      </c>
      <c r="AX111" s="13" t="s">
        <v>71</v>
      </c>
      <c r="AY111" s="188" t="s">
        <v>112</v>
      </c>
    </row>
    <row r="112" s="13" customFormat="1">
      <c r="A112" s="13"/>
      <c r="B112" s="187"/>
      <c r="C112" s="13"/>
      <c r="D112" s="179" t="s">
        <v>128</v>
      </c>
      <c r="E112" s="188" t="s">
        <v>3</v>
      </c>
      <c r="F112" s="189" t="s">
        <v>151</v>
      </c>
      <c r="G112" s="13"/>
      <c r="H112" s="188" t="s">
        <v>3</v>
      </c>
      <c r="I112" s="190"/>
      <c r="J112" s="13"/>
      <c r="K112" s="13"/>
      <c r="L112" s="187"/>
      <c r="M112" s="191"/>
      <c r="N112" s="192"/>
      <c r="O112" s="192"/>
      <c r="P112" s="192"/>
      <c r="Q112" s="192"/>
      <c r="R112" s="192"/>
      <c r="S112" s="192"/>
      <c r="T112" s="19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188" t="s">
        <v>128</v>
      </c>
      <c r="AU112" s="188" t="s">
        <v>81</v>
      </c>
      <c r="AV112" s="13" t="s">
        <v>79</v>
      </c>
      <c r="AW112" s="13" t="s">
        <v>33</v>
      </c>
      <c r="AX112" s="13" t="s">
        <v>71</v>
      </c>
      <c r="AY112" s="188" t="s">
        <v>112</v>
      </c>
    </row>
    <row r="113" s="14" customFormat="1">
      <c r="A113" s="14"/>
      <c r="B113" s="194"/>
      <c r="C113" s="14"/>
      <c r="D113" s="179" t="s">
        <v>128</v>
      </c>
      <c r="E113" s="195" t="s">
        <v>3</v>
      </c>
      <c r="F113" s="196" t="s">
        <v>138</v>
      </c>
      <c r="G113" s="14"/>
      <c r="H113" s="197">
        <v>539.85000000000002</v>
      </c>
      <c r="I113" s="198"/>
      <c r="J113" s="14"/>
      <c r="K113" s="14"/>
      <c r="L113" s="194"/>
      <c r="M113" s="199"/>
      <c r="N113" s="200"/>
      <c r="O113" s="200"/>
      <c r="P113" s="200"/>
      <c r="Q113" s="200"/>
      <c r="R113" s="200"/>
      <c r="S113" s="200"/>
      <c r="T113" s="201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195" t="s">
        <v>128</v>
      </c>
      <c r="AU113" s="195" t="s">
        <v>81</v>
      </c>
      <c r="AV113" s="14" t="s">
        <v>81</v>
      </c>
      <c r="AW113" s="14" t="s">
        <v>33</v>
      </c>
      <c r="AX113" s="14" t="s">
        <v>71</v>
      </c>
      <c r="AY113" s="195" t="s">
        <v>112</v>
      </c>
    </row>
    <row r="114" s="14" customFormat="1">
      <c r="A114" s="14"/>
      <c r="B114" s="194"/>
      <c r="C114" s="14"/>
      <c r="D114" s="179" t="s">
        <v>128</v>
      </c>
      <c r="E114" s="195" t="s">
        <v>3</v>
      </c>
      <c r="F114" s="196" t="s">
        <v>139</v>
      </c>
      <c r="G114" s="14"/>
      <c r="H114" s="197">
        <v>-5.4669999999999996</v>
      </c>
      <c r="I114" s="198"/>
      <c r="J114" s="14"/>
      <c r="K114" s="14"/>
      <c r="L114" s="194"/>
      <c r="M114" s="199"/>
      <c r="N114" s="200"/>
      <c r="O114" s="200"/>
      <c r="P114" s="200"/>
      <c r="Q114" s="200"/>
      <c r="R114" s="200"/>
      <c r="S114" s="200"/>
      <c r="T114" s="201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195" t="s">
        <v>128</v>
      </c>
      <c r="AU114" s="195" t="s">
        <v>81</v>
      </c>
      <c r="AV114" s="14" t="s">
        <v>81</v>
      </c>
      <c r="AW114" s="14" t="s">
        <v>33</v>
      </c>
      <c r="AX114" s="14" t="s">
        <v>71</v>
      </c>
      <c r="AY114" s="195" t="s">
        <v>112</v>
      </c>
    </row>
    <row r="115" s="15" customFormat="1">
      <c r="A115" s="15"/>
      <c r="B115" s="202"/>
      <c r="C115" s="15"/>
      <c r="D115" s="179" t="s">
        <v>128</v>
      </c>
      <c r="E115" s="203" t="s">
        <v>3</v>
      </c>
      <c r="F115" s="204" t="s">
        <v>140</v>
      </c>
      <c r="G115" s="15"/>
      <c r="H115" s="205">
        <v>534.38300000000004</v>
      </c>
      <c r="I115" s="206"/>
      <c r="J115" s="15"/>
      <c r="K115" s="15"/>
      <c r="L115" s="202"/>
      <c r="M115" s="207"/>
      <c r="N115" s="208"/>
      <c r="O115" s="208"/>
      <c r="P115" s="208"/>
      <c r="Q115" s="208"/>
      <c r="R115" s="208"/>
      <c r="S115" s="208"/>
      <c r="T115" s="209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03" t="s">
        <v>128</v>
      </c>
      <c r="AU115" s="203" t="s">
        <v>81</v>
      </c>
      <c r="AV115" s="15" t="s">
        <v>141</v>
      </c>
      <c r="AW115" s="15" t="s">
        <v>33</v>
      </c>
      <c r="AX115" s="15" t="s">
        <v>71</v>
      </c>
      <c r="AY115" s="203" t="s">
        <v>112</v>
      </c>
    </row>
    <row r="116" s="13" customFormat="1">
      <c r="A116" s="13"/>
      <c r="B116" s="187"/>
      <c r="C116" s="13"/>
      <c r="D116" s="179" t="s">
        <v>128</v>
      </c>
      <c r="E116" s="188" t="s">
        <v>3</v>
      </c>
      <c r="F116" s="189" t="s">
        <v>142</v>
      </c>
      <c r="G116" s="13"/>
      <c r="H116" s="188" t="s">
        <v>3</v>
      </c>
      <c r="I116" s="190"/>
      <c r="J116" s="13"/>
      <c r="K116" s="13"/>
      <c r="L116" s="187"/>
      <c r="M116" s="191"/>
      <c r="N116" s="192"/>
      <c r="O116" s="192"/>
      <c r="P116" s="192"/>
      <c r="Q116" s="192"/>
      <c r="R116" s="192"/>
      <c r="S116" s="192"/>
      <c r="T116" s="19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188" t="s">
        <v>128</v>
      </c>
      <c r="AU116" s="188" t="s">
        <v>81</v>
      </c>
      <c r="AV116" s="13" t="s">
        <v>79</v>
      </c>
      <c r="AW116" s="13" t="s">
        <v>33</v>
      </c>
      <c r="AX116" s="13" t="s">
        <v>71</v>
      </c>
      <c r="AY116" s="188" t="s">
        <v>112</v>
      </c>
    </row>
    <row r="117" s="14" customFormat="1">
      <c r="A117" s="14"/>
      <c r="B117" s="194"/>
      <c r="C117" s="14"/>
      <c r="D117" s="179" t="s">
        <v>128</v>
      </c>
      <c r="E117" s="195" t="s">
        <v>3</v>
      </c>
      <c r="F117" s="196" t="s">
        <v>143</v>
      </c>
      <c r="G117" s="14"/>
      <c r="H117" s="197">
        <v>2.7999999999999998</v>
      </c>
      <c r="I117" s="198"/>
      <c r="J117" s="14"/>
      <c r="K117" s="14"/>
      <c r="L117" s="194"/>
      <c r="M117" s="199"/>
      <c r="N117" s="200"/>
      <c r="O117" s="200"/>
      <c r="P117" s="200"/>
      <c r="Q117" s="200"/>
      <c r="R117" s="200"/>
      <c r="S117" s="200"/>
      <c r="T117" s="201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195" t="s">
        <v>128</v>
      </c>
      <c r="AU117" s="195" t="s">
        <v>81</v>
      </c>
      <c r="AV117" s="14" t="s">
        <v>81</v>
      </c>
      <c r="AW117" s="14" t="s">
        <v>33</v>
      </c>
      <c r="AX117" s="14" t="s">
        <v>71</v>
      </c>
      <c r="AY117" s="195" t="s">
        <v>112</v>
      </c>
    </row>
    <row r="118" s="15" customFormat="1">
      <c r="A118" s="15"/>
      <c r="B118" s="202"/>
      <c r="C118" s="15"/>
      <c r="D118" s="179" t="s">
        <v>128</v>
      </c>
      <c r="E118" s="203" t="s">
        <v>3</v>
      </c>
      <c r="F118" s="204" t="s">
        <v>140</v>
      </c>
      <c r="G118" s="15"/>
      <c r="H118" s="205">
        <v>2.7999999999999998</v>
      </c>
      <c r="I118" s="206"/>
      <c r="J118" s="15"/>
      <c r="K118" s="15"/>
      <c r="L118" s="202"/>
      <c r="M118" s="207"/>
      <c r="N118" s="208"/>
      <c r="O118" s="208"/>
      <c r="P118" s="208"/>
      <c r="Q118" s="208"/>
      <c r="R118" s="208"/>
      <c r="S118" s="208"/>
      <c r="T118" s="209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03" t="s">
        <v>128</v>
      </c>
      <c r="AU118" s="203" t="s">
        <v>81</v>
      </c>
      <c r="AV118" s="15" t="s">
        <v>141</v>
      </c>
      <c r="AW118" s="15" t="s">
        <v>33</v>
      </c>
      <c r="AX118" s="15" t="s">
        <v>71</v>
      </c>
      <c r="AY118" s="203" t="s">
        <v>112</v>
      </c>
    </row>
    <row r="119" s="13" customFormat="1">
      <c r="A119" s="13"/>
      <c r="B119" s="187"/>
      <c r="C119" s="13"/>
      <c r="D119" s="179" t="s">
        <v>128</v>
      </c>
      <c r="E119" s="188" t="s">
        <v>3</v>
      </c>
      <c r="F119" s="189" t="s">
        <v>152</v>
      </c>
      <c r="G119" s="13"/>
      <c r="H119" s="188" t="s">
        <v>3</v>
      </c>
      <c r="I119" s="190"/>
      <c r="J119" s="13"/>
      <c r="K119" s="13"/>
      <c r="L119" s="187"/>
      <c r="M119" s="191"/>
      <c r="N119" s="192"/>
      <c r="O119" s="192"/>
      <c r="P119" s="192"/>
      <c r="Q119" s="192"/>
      <c r="R119" s="192"/>
      <c r="S119" s="192"/>
      <c r="T119" s="19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188" t="s">
        <v>128</v>
      </c>
      <c r="AU119" s="188" t="s">
        <v>81</v>
      </c>
      <c r="AV119" s="13" t="s">
        <v>79</v>
      </c>
      <c r="AW119" s="13" t="s">
        <v>33</v>
      </c>
      <c r="AX119" s="13" t="s">
        <v>71</v>
      </c>
      <c r="AY119" s="188" t="s">
        <v>112</v>
      </c>
    </row>
    <row r="120" s="14" customFormat="1">
      <c r="A120" s="14"/>
      <c r="B120" s="194"/>
      <c r="C120" s="14"/>
      <c r="D120" s="179" t="s">
        <v>128</v>
      </c>
      <c r="E120" s="195" t="s">
        <v>3</v>
      </c>
      <c r="F120" s="196" t="s">
        <v>153</v>
      </c>
      <c r="G120" s="14"/>
      <c r="H120" s="197">
        <v>2.0459999999999998</v>
      </c>
      <c r="I120" s="198"/>
      <c r="J120" s="14"/>
      <c r="K120" s="14"/>
      <c r="L120" s="194"/>
      <c r="M120" s="199"/>
      <c r="N120" s="200"/>
      <c r="O120" s="200"/>
      <c r="P120" s="200"/>
      <c r="Q120" s="200"/>
      <c r="R120" s="200"/>
      <c r="S120" s="200"/>
      <c r="T120" s="201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195" t="s">
        <v>128</v>
      </c>
      <c r="AU120" s="195" t="s">
        <v>81</v>
      </c>
      <c r="AV120" s="14" t="s">
        <v>81</v>
      </c>
      <c r="AW120" s="14" t="s">
        <v>33</v>
      </c>
      <c r="AX120" s="14" t="s">
        <v>71</v>
      </c>
      <c r="AY120" s="195" t="s">
        <v>112</v>
      </c>
    </row>
    <row r="121" s="14" customFormat="1">
      <c r="A121" s="14"/>
      <c r="B121" s="194"/>
      <c r="C121" s="14"/>
      <c r="D121" s="179" t="s">
        <v>128</v>
      </c>
      <c r="E121" s="195" t="s">
        <v>3</v>
      </c>
      <c r="F121" s="196" t="s">
        <v>154</v>
      </c>
      <c r="G121" s="14"/>
      <c r="H121" s="197">
        <v>0.77500000000000002</v>
      </c>
      <c r="I121" s="198"/>
      <c r="J121" s="14"/>
      <c r="K121" s="14"/>
      <c r="L121" s="194"/>
      <c r="M121" s="199"/>
      <c r="N121" s="200"/>
      <c r="O121" s="200"/>
      <c r="P121" s="200"/>
      <c r="Q121" s="200"/>
      <c r="R121" s="200"/>
      <c r="S121" s="200"/>
      <c r="T121" s="201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195" t="s">
        <v>128</v>
      </c>
      <c r="AU121" s="195" t="s">
        <v>81</v>
      </c>
      <c r="AV121" s="14" t="s">
        <v>81</v>
      </c>
      <c r="AW121" s="14" t="s">
        <v>33</v>
      </c>
      <c r="AX121" s="14" t="s">
        <v>71</v>
      </c>
      <c r="AY121" s="195" t="s">
        <v>112</v>
      </c>
    </row>
    <row r="122" s="15" customFormat="1">
      <c r="A122" s="15"/>
      <c r="B122" s="202"/>
      <c r="C122" s="15"/>
      <c r="D122" s="179" t="s">
        <v>128</v>
      </c>
      <c r="E122" s="203" t="s">
        <v>3</v>
      </c>
      <c r="F122" s="204" t="s">
        <v>140</v>
      </c>
      <c r="G122" s="15"/>
      <c r="H122" s="205">
        <v>2.8210000000000002</v>
      </c>
      <c r="I122" s="206"/>
      <c r="J122" s="15"/>
      <c r="K122" s="15"/>
      <c r="L122" s="202"/>
      <c r="M122" s="207"/>
      <c r="N122" s="208"/>
      <c r="O122" s="208"/>
      <c r="P122" s="208"/>
      <c r="Q122" s="208"/>
      <c r="R122" s="208"/>
      <c r="S122" s="208"/>
      <c r="T122" s="209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03" t="s">
        <v>128</v>
      </c>
      <c r="AU122" s="203" t="s">
        <v>81</v>
      </c>
      <c r="AV122" s="15" t="s">
        <v>141</v>
      </c>
      <c r="AW122" s="15" t="s">
        <v>33</v>
      </c>
      <c r="AX122" s="15" t="s">
        <v>71</v>
      </c>
      <c r="AY122" s="203" t="s">
        <v>112</v>
      </c>
    </row>
    <row r="123" s="16" customFormat="1">
      <c r="A123" s="16"/>
      <c r="B123" s="210"/>
      <c r="C123" s="16"/>
      <c r="D123" s="179" t="s">
        <v>128</v>
      </c>
      <c r="E123" s="211" t="s">
        <v>3</v>
      </c>
      <c r="F123" s="212" t="s">
        <v>144</v>
      </c>
      <c r="G123" s="16"/>
      <c r="H123" s="213">
        <v>540.00400000000002</v>
      </c>
      <c r="I123" s="214"/>
      <c r="J123" s="16"/>
      <c r="K123" s="16"/>
      <c r="L123" s="210"/>
      <c r="M123" s="215"/>
      <c r="N123" s="216"/>
      <c r="O123" s="216"/>
      <c r="P123" s="216"/>
      <c r="Q123" s="216"/>
      <c r="R123" s="216"/>
      <c r="S123" s="216"/>
      <c r="T123" s="217"/>
      <c r="U123" s="16"/>
      <c r="V123" s="16"/>
      <c r="W123" s="16"/>
      <c r="X123" s="16"/>
      <c r="Y123" s="16"/>
      <c r="Z123" s="16"/>
      <c r="AA123" s="16"/>
      <c r="AB123" s="16"/>
      <c r="AC123" s="16"/>
      <c r="AD123" s="16"/>
      <c r="AE123" s="16"/>
      <c r="AT123" s="211" t="s">
        <v>128</v>
      </c>
      <c r="AU123" s="211" t="s">
        <v>81</v>
      </c>
      <c r="AV123" s="16" t="s">
        <v>145</v>
      </c>
      <c r="AW123" s="16" t="s">
        <v>33</v>
      </c>
      <c r="AX123" s="16" t="s">
        <v>79</v>
      </c>
      <c r="AY123" s="211" t="s">
        <v>112</v>
      </c>
    </row>
    <row r="124" s="2" customFormat="1" ht="16.5" customHeight="1">
      <c r="A124" s="39"/>
      <c r="B124" s="165"/>
      <c r="C124" s="166" t="s">
        <v>145</v>
      </c>
      <c r="D124" s="166" t="s">
        <v>115</v>
      </c>
      <c r="E124" s="167" t="s">
        <v>155</v>
      </c>
      <c r="F124" s="168" t="s">
        <v>156</v>
      </c>
      <c r="G124" s="169" t="s">
        <v>118</v>
      </c>
      <c r="H124" s="170">
        <v>44</v>
      </c>
      <c r="I124" s="171"/>
      <c r="J124" s="172">
        <f>ROUND(I124*H124,2)</f>
        <v>0</v>
      </c>
      <c r="K124" s="168" t="s">
        <v>119</v>
      </c>
      <c r="L124" s="40"/>
      <c r="M124" s="173" t="s">
        <v>3</v>
      </c>
      <c r="N124" s="174" t="s">
        <v>42</v>
      </c>
      <c r="O124" s="73"/>
      <c r="P124" s="175">
        <f>O124*H124</f>
        <v>0</v>
      </c>
      <c r="Q124" s="175">
        <v>1.0000000000000001E-05</v>
      </c>
      <c r="R124" s="175">
        <f>Q124*H124</f>
        <v>0.00044000000000000002</v>
      </c>
      <c r="S124" s="175">
        <v>0</v>
      </c>
      <c r="T124" s="176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177" t="s">
        <v>120</v>
      </c>
      <c r="AT124" s="177" t="s">
        <v>115</v>
      </c>
      <c r="AU124" s="177" t="s">
        <v>81</v>
      </c>
      <c r="AY124" s="20" t="s">
        <v>112</v>
      </c>
      <c r="BE124" s="178">
        <f>IF(N124="základní",J124,0)</f>
        <v>0</v>
      </c>
      <c r="BF124" s="178">
        <f>IF(N124="snížená",J124,0)</f>
        <v>0</v>
      </c>
      <c r="BG124" s="178">
        <f>IF(N124="zákl. přenesená",J124,0)</f>
        <v>0</v>
      </c>
      <c r="BH124" s="178">
        <f>IF(N124="sníž. přenesená",J124,0)</f>
        <v>0</v>
      </c>
      <c r="BI124" s="178">
        <f>IF(N124="nulová",J124,0)</f>
        <v>0</v>
      </c>
      <c r="BJ124" s="20" t="s">
        <v>79</v>
      </c>
      <c r="BK124" s="178">
        <f>ROUND(I124*H124,2)</f>
        <v>0</v>
      </c>
      <c r="BL124" s="20" t="s">
        <v>120</v>
      </c>
      <c r="BM124" s="177" t="s">
        <v>157</v>
      </c>
    </row>
    <row r="125" s="2" customFormat="1">
      <c r="A125" s="39"/>
      <c r="B125" s="40"/>
      <c r="C125" s="39"/>
      <c r="D125" s="179" t="s">
        <v>122</v>
      </c>
      <c r="E125" s="39"/>
      <c r="F125" s="180" t="s">
        <v>158</v>
      </c>
      <c r="G125" s="39"/>
      <c r="H125" s="39"/>
      <c r="I125" s="181"/>
      <c r="J125" s="39"/>
      <c r="K125" s="39"/>
      <c r="L125" s="40"/>
      <c r="M125" s="182"/>
      <c r="N125" s="183"/>
      <c r="O125" s="73"/>
      <c r="P125" s="73"/>
      <c r="Q125" s="73"/>
      <c r="R125" s="73"/>
      <c r="S125" s="73"/>
      <c r="T125" s="74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20" t="s">
        <v>122</v>
      </c>
      <c r="AU125" s="20" t="s">
        <v>81</v>
      </c>
    </row>
    <row r="126" s="2" customFormat="1">
      <c r="A126" s="39"/>
      <c r="B126" s="40"/>
      <c r="C126" s="39"/>
      <c r="D126" s="184" t="s">
        <v>124</v>
      </c>
      <c r="E126" s="39"/>
      <c r="F126" s="185" t="s">
        <v>159</v>
      </c>
      <c r="G126" s="39"/>
      <c r="H126" s="39"/>
      <c r="I126" s="181"/>
      <c r="J126" s="39"/>
      <c r="K126" s="39"/>
      <c r="L126" s="40"/>
      <c r="M126" s="182"/>
      <c r="N126" s="183"/>
      <c r="O126" s="73"/>
      <c r="P126" s="73"/>
      <c r="Q126" s="73"/>
      <c r="R126" s="73"/>
      <c r="S126" s="73"/>
      <c r="T126" s="74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20" t="s">
        <v>124</v>
      </c>
      <c r="AU126" s="20" t="s">
        <v>81</v>
      </c>
    </row>
    <row r="127" s="2" customFormat="1">
      <c r="A127" s="39"/>
      <c r="B127" s="40"/>
      <c r="C127" s="39"/>
      <c r="D127" s="179" t="s">
        <v>126</v>
      </c>
      <c r="E127" s="39"/>
      <c r="F127" s="186" t="s">
        <v>127</v>
      </c>
      <c r="G127" s="39"/>
      <c r="H127" s="39"/>
      <c r="I127" s="181"/>
      <c r="J127" s="39"/>
      <c r="K127" s="39"/>
      <c r="L127" s="40"/>
      <c r="M127" s="182"/>
      <c r="N127" s="183"/>
      <c r="O127" s="73"/>
      <c r="P127" s="73"/>
      <c r="Q127" s="73"/>
      <c r="R127" s="73"/>
      <c r="S127" s="73"/>
      <c r="T127" s="74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20" t="s">
        <v>126</v>
      </c>
      <c r="AU127" s="20" t="s">
        <v>81</v>
      </c>
    </row>
    <row r="128" s="13" customFormat="1">
      <c r="A128" s="13"/>
      <c r="B128" s="187"/>
      <c r="C128" s="13"/>
      <c r="D128" s="179" t="s">
        <v>128</v>
      </c>
      <c r="E128" s="188" t="s">
        <v>3</v>
      </c>
      <c r="F128" s="189" t="s">
        <v>129</v>
      </c>
      <c r="G128" s="13"/>
      <c r="H128" s="188" t="s">
        <v>3</v>
      </c>
      <c r="I128" s="190"/>
      <c r="J128" s="13"/>
      <c r="K128" s="13"/>
      <c r="L128" s="187"/>
      <c r="M128" s="191"/>
      <c r="N128" s="192"/>
      <c r="O128" s="192"/>
      <c r="P128" s="192"/>
      <c r="Q128" s="192"/>
      <c r="R128" s="192"/>
      <c r="S128" s="192"/>
      <c r="T128" s="19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188" t="s">
        <v>128</v>
      </c>
      <c r="AU128" s="188" t="s">
        <v>81</v>
      </c>
      <c r="AV128" s="13" t="s">
        <v>79</v>
      </c>
      <c r="AW128" s="13" t="s">
        <v>33</v>
      </c>
      <c r="AX128" s="13" t="s">
        <v>71</v>
      </c>
      <c r="AY128" s="188" t="s">
        <v>112</v>
      </c>
    </row>
    <row r="129" s="13" customFormat="1">
      <c r="A129" s="13"/>
      <c r="B129" s="187"/>
      <c r="C129" s="13"/>
      <c r="D129" s="179" t="s">
        <v>128</v>
      </c>
      <c r="E129" s="188" t="s">
        <v>3</v>
      </c>
      <c r="F129" s="189" t="s">
        <v>160</v>
      </c>
      <c r="G129" s="13"/>
      <c r="H129" s="188" t="s">
        <v>3</v>
      </c>
      <c r="I129" s="190"/>
      <c r="J129" s="13"/>
      <c r="K129" s="13"/>
      <c r="L129" s="187"/>
      <c r="M129" s="191"/>
      <c r="N129" s="192"/>
      <c r="O129" s="192"/>
      <c r="P129" s="192"/>
      <c r="Q129" s="192"/>
      <c r="R129" s="192"/>
      <c r="S129" s="192"/>
      <c r="T129" s="19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188" t="s">
        <v>128</v>
      </c>
      <c r="AU129" s="188" t="s">
        <v>81</v>
      </c>
      <c r="AV129" s="13" t="s">
        <v>79</v>
      </c>
      <c r="AW129" s="13" t="s">
        <v>33</v>
      </c>
      <c r="AX129" s="13" t="s">
        <v>71</v>
      </c>
      <c r="AY129" s="188" t="s">
        <v>112</v>
      </c>
    </row>
    <row r="130" s="13" customFormat="1">
      <c r="A130" s="13"/>
      <c r="B130" s="187"/>
      <c r="C130" s="13"/>
      <c r="D130" s="179" t="s">
        <v>128</v>
      </c>
      <c r="E130" s="188" t="s">
        <v>3</v>
      </c>
      <c r="F130" s="189" t="s">
        <v>161</v>
      </c>
      <c r="G130" s="13"/>
      <c r="H130" s="188" t="s">
        <v>3</v>
      </c>
      <c r="I130" s="190"/>
      <c r="J130" s="13"/>
      <c r="K130" s="13"/>
      <c r="L130" s="187"/>
      <c r="M130" s="191"/>
      <c r="N130" s="192"/>
      <c r="O130" s="192"/>
      <c r="P130" s="192"/>
      <c r="Q130" s="192"/>
      <c r="R130" s="192"/>
      <c r="S130" s="192"/>
      <c r="T130" s="19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188" t="s">
        <v>128</v>
      </c>
      <c r="AU130" s="188" t="s">
        <v>81</v>
      </c>
      <c r="AV130" s="13" t="s">
        <v>79</v>
      </c>
      <c r="AW130" s="13" t="s">
        <v>33</v>
      </c>
      <c r="AX130" s="13" t="s">
        <v>71</v>
      </c>
      <c r="AY130" s="188" t="s">
        <v>112</v>
      </c>
    </row>
    <row r="131" s="14" customFormat="1">
      <c r="A131" s="14"/>
      <c r="B131" s="194"/>
      <c r="C131" s="14"/>
      <c r="D131" s="179" t="s">
        <v>128</v>
      </c>
      <c r="E131" s="195" t="s">
        <v>3</v>
      </c>
      <c r="F131" s="196" t="s">
        <v>162</v>
      </c>
      <c r="G131" s="14"/>
      <c r="H131" s="197">
        <v>44</v>
      </c>
      <c r="I131" s="198"/>
      <c r="J131" s="14"/>
      <c r="K131" s="14"/>
      <c r="L131" s="194"/>
      <c r="M131" s="199"/>
      <c r="N131" s="200"/>
      <c r="O131" s="200"/>
      <c r="P131" s="200"/>
      <c r="Q131" s="200"/>
      <c r="R131" s="200"/>
      <c r="S131" s="200"/>
      <c r="T131" s="20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195" t="s">
        <v>128</v>
      </c>
      <c r="AU131" s="195" t="s">
        <v>81</v>
      </c>
      <c r="AV131" s="14" t="s">
        <v>81</v>
      </c>
      <c r="AW131" s="14" t="s">
        <v>33</v>
      </c>
      <c r="AX131" s="14" t="s">
        <v>79</v>
      </c>
      <c r="AY131" s="195" t="s">
        <v>112</v>
      </c>
    </row>
    <row r="132" s="2" customFormat="1" ht="24.15" customHeight="1">
      <c r="A132" s="39"/>
      <c r="B132" s="165"/>
      <c r="C132" s="218" t="s">
        <v>163</v>
      </c>
      <c r="D132" s="218" t="s">
        <v>164</v>
      </c>
      <c r="E132" s="219" t="s">
        <v>165</v>
      </c>
      <c r="F132" s="220" t="s">
        <v>166</v>
      </c>
      <c r="G132" s="221" t="s">
        <v>118</v>
      </c>
      <c r="H132" s="222">
        <v>50.600000000000001</v>
      </c>
      <c r="I132" s="223"/>
      <c r="J132" s="224">
        <f>ROUND(I132*H132,2)</f>
        <v>0</v>
      </c>
      <c r="K132" s="220" t="s">
        <v>119</v>
      </c>
      <c r="L132" s="225"/>
      <c r="M132" s="226" t="s">
        <v>3</v>
      </c>
      <c r="N132" s="227" t="s">
        <v>42</v>
      </c>
      <c r="O132" s="73"/>
      <c r="P132" s="175">
        <f>O132*H132</f>
        <v>0</v>
      </c>
      <c r="Q132" s="175">
        <v>0.00020000000000000001</v>
      </c>
      <c r="R132" s="175">
        <f>Q132*H132</f>
        <v>0.010120000000000001</v>
      </c>
      <c r="S132" s="175">
        <v>0</v>
      </c>
      <c r="T132" s="176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177" t="s">
        <v>167</v>
      </c>
      <c r="AT132" s="177" t="s">
        <v>164</v>
      </c>
      <c r="AU132" s="177" t="s">
        <v>81</v>
      </c>
      <c r="AY132" s="20" t="s">
        <v>112</v>
      </c>
      <c r="BE132" s="178">
        <f>IF(N132="základní",J132,0)</f>
        <v>0</v>
      </c>
      <c r="BF132" s="178">
        <f>IF(N132="snížená",J132,0)</f>
        <v>0</v>
      </c>
      <c r="BG132" s="178">
        <f>IF(N132="zákl. přenesená",J132,0)</f>
        <v>0</v>
      </c>
      <c r="BH132" s="178">
        <f>IF(N132="sníž. přenesená",J132,0)</f>
        <v>0</v>
      </c>
      <c r="BI132" s="178">
        <f>IF(N132="nulová",J132,0)</f>
        <v>0</v>
      </c>
      <c r="BJ132" s="20" t="s">
        <v>79</v>
      </c>
      <c r="BK132" s="178">
        <f>ROUND(I132*H132,2)</f>
        <v>0</v>
      </c>
      <c r="BL132" s="20" t="s">
        <v>120</v>
      </c>
      <c r="BM132" s="177" t="s">
        <v>168</v>
      </c>
    </row>
    <row r="133" s="2" customFormat="1">
      <c r="A133" s="39"/>
      <c r="B133" s="40"/>
      <c r="C133" s="39"/>
      <c r="D133" s="179" t="s">
        <v>122</v>
      </c>
      <c r="E133" s="39"/>
      <c r="F133" s="180" t="s">
        <v>166</v>
      </c>
      <c r="G133" s="39"/>
      <c r="H133" s="39"/>
      <c r="I133" s="181"/>
      <c r="J133" s="39"/>
      <c r="K133" s="39"/>
      <c r="L133" s="40"/>
      <c r="M133" s="182"/>
      <c r="N133" s="183"/>
      <c r="O133" s="73"/>
      <c r="P133" s="73"/>
      <c r="Q133" s="73"/>
      <c r="R133" s="73"/>
      <c r="S133" s="73"/>
      <c r="T133" s="74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20" t="s">
        <v>122</v>
      </c>
      <c r="AU133" s="20" t="s">
        <v>81</v>
      </c>
    </row>
    <row r="134" s="14" customFormat="1">
      <c r="A134" s="14"/>
      <c r="B134" s="194"/>
      <c r="C134" s="14"/>
      <c r="D134" s="179" t="s">
        <v>128</v>
      </c>
      <c r="E134" s="14"/>
      <c r="F134" s="196" t="s">
        <v>169</v>
      </c>
      <c r="G134" s="14"/>
      <c r="H134" s="197">
        <v>50.600000000000001</v>
      </c>
      <c r="I134" s="198"/>
      <c r="J134" s="14"/>
      <c r="K134" s="14"/>
      <c r="L134" s="194"/>
      <c r="M134" s="199"/>
      <c r="N134" s="200"/>
      <c r="O134" s="200"/>
      <c r="P134" s="200"/>
      <c r="Q134" s="200"/>
      <c r="R134" s="200"/>
      <c r="S134" s="200"/>
      <c r="T134" s="201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195" t="s">
        <v>128</v>
      </c>
      <c r="AU134" s="195" t="s">
        <v>81</v>
      </c>
      <c r="AV134" s="14" t="s">
        <v>81</v>
      </c>
      <c r="AW134" s="14" t="s">
        <v>4</v>
      </c>
      <c r="AX134" s="14" t="s">
        <v>79</v>
      </c>
      <c r="AY134" s="195" t="s">
        <v>112</v>
      </c>
    </row>
    <row r="135" s="2" customFormat="1" ht="16.5" customHeight="1">
      <c r="A135" s="39"/>
      <c r="B135" s="165"/>
      <c r="C135" s="166" t="s">
        <v>170</v>
      </c>
      <c r="D135" s="166" t="s">
        <v>115</v>
      </c>
      <c r="E135" s="167" t="s">
        <v>171</v>
      </c>
      <c r="F135" s="168" t="s">
        <v>172</v>
      </c>
      <c r="G135" s="169" t="s">
        <v>173</v>
      </c>
      <c r="H135" s="170">
        <v>6.1059999999999999</v>
      </c>
      <c r="I135" s="171"/>
      <c r="J135" s="172">
        <f>ROUND(I135*H135,2)</f>
        <v>0</v>
      </c>
      <c r="K135" s="168" t="s">
        <v>119</v>
      </c>
      <c r="L135" s="40"/>
      <c r="M135" s="173" t="s">
        <v>3</v>
      </c>
      <c r="N135" s="174" t="s">
        <v>42</v>
      </c>
      <c r="O135" s="73"/>
      <c r="P135" s="175">
        <f>O135*H135</f>
        <v>0</v>
      </c>
      <c r="Q135" s="175">
        <v>0</v>
      </c>
      <c r="R135" s="175">
        <f>Q135*H135</f>
        <v>0</v>
      </c>
      <c r="S135" s="175">
        <v>0</v>
      </c>
      <c r="T135" s="176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177" t="s">
        <v>120</v>
      </c>
      <c r="AT135" s="177" t="s">
        <v>115</v>
      </c>
      <c r="AU135" s="177" t="s">
        <v>81</v>
      </c>
      <c r="AY135" s="20" t="s">
        <v>112</v>
      </c>
      <c r="BE135" s="178">
        <f>IF(N135="základní",J135,0)</f>
        <v>0</v>
      </c>
      <c r="BF135" s="178">
        <f>IF(N135="snížená",J135,0)</f>
        <v>0</v>
      </c>
      <c r="BG135" s="178">
        <f>IF(N135="zákl. přenesená",J135,0)</f>
        <v>0</v>
      </c>
      <c r="BH135" s="178">
        <f>IF(N135="sníž. přenesená",J135,0)</f>
        <v>0</v>
      </c>
      <c r="BI135" s="178">
        <f>IF(N135="nulová",J135,0)</f>
        <v>0</v>
      </c>
      <c r="BJ135" s="20" t="s">
        <v>79</v>
      </c>
      <c r="BK135" s="178">
        <f>ROUND(I135*H135,2)</f>
        <v>0</v>
      </c>
      <c r="BL135" s="20" t="s">
        <v>120</v>
      </c>
      <c r="BM135" s="177" t="s">
        <v>174</v>
      </c>
    </row>
    <row r="136" s="2" customFormat="1">
      <c r="A136" s="39"/>
      <c r="B136" s="40"/>
      <c r="C136" s="39"/>
      <c r="D136" s="179" t="s">
        <v>122</v>
      </c>
      <c r="E136" s="39"/>
      <c r="F136" s="180" t="s">
        <v>175</v>
      </c>
      <c r="G136" s="39"/>
      <c r="H136" s="39"/>
      <c r="I136" s="181"/>
      <c r="J136" s="39"/>
      <c r="K136" s="39"/>
      <c r="L136" s="40"/>
      <c r="M136" s="182"/>
      <c r="N136" s="183"/>
      <c r="O136" s="73"/>
      <c r="P136" s="73"/>
      <c r="Q136" s="73"/>
      <c r="R136" s="73"/>
      <c r="S136" s="73"/>
      <c r="T136" s="74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20" t="s">
        <v>122</v>
      </c>
      <c r="AU136" s="20" t="s">
        <v>81</v>
      </c>
    </row>
    <row r="137" s="2" customFormat="1">
      <c r="A137" s="39"/>
      <c r="B137" s="40"/>
      <c r="C137" s="39"/>
      <c r="D137" s="184" t="s">
        <v>124</v>
      </c>
      <c r="E137" s="39"/>
      <c r="F137" s="185" t="s">
        <v>176</v>
      </c>
      <c r="G137" s="39"/>
      <c r="H137" s="39"/>
      <c r="I137" s="181"/>
      <c r="J137" s="39"/>
      <c r="K137" s="39"/>
      <c r="L137" s="40"/>
      <c r="M137" s="182"/>
      <c r="N137" s="183"/>
      <c r="O137" s="73"/>
      <c r="P137" s="73"/>
      <c r="Q137" s="73"/>
      <c r="R137" s="73"/>
      <c r="S137" s="73"/>
      <c r="T137" s="74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20" t="s">
        <v>124</v>
      </c>
      <c r="AU137" s="20" t="s">
        <v>81</v>
      </c>
    </row>
    <row r="138" s="12" customFormat="1" ht="22.8" customHeight="1">
      <c r="A138" s="12"/>
      <c r="B138" s="152"/>
      <c r="C138" s="12"/>
      <c r="D138" s="153" t="s">
        <v>70</v>
      </c>
      <c r="E138" s="163" t="s">
        <v>177</v>
      </c>
      <c r="F138" s="163" t="s">
        <v>178</v>
      </c>
      <c r="G138" s="12"/>
      <c r="H138" s="12"/>
      <c r="I138" s="155"/>
      <c r="J138" s="164">
        <f>BK138</f>
        <v>0</v>
      </c>
      <c r="K138" s="12"/>
      <c r="L138" s="152"/>
      <c r="M138" s="157"/>
      <c r="N138" s="158"/>
      <c r="O138" s="158"/>
      <c r="P138" s="159">
        <f>SUM(P139:P184)</f>
        <v>0</v>
      </c>
      <c r="Q138" s="158"/>
      <c r="R138" s="159">
        <f>SUM(R139:R184)</f>
        <v>9.6096853600000003</v>
      </c>
      <c r="S138" s="158"/>
      <c r="T138" s="160">
        <f>SUM(T139:T184)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53" t="s">
        <v>81</v>
      </c>
      <c r="AT138" s="161" t="s">
        <v>70</v>
      </c>
      <c r="AU138" s="161" t="s">
        <v>79</v>
      </c>
      <c r="AY138" s="153" t="s">
        <v>112</v>
      </c>
      <c r="BK138" s="162">
        <f>SUM(BK139:BK184)</f>
        <v>0</v>
      </c>
    </row>
    <row r="139" s="2" customFormat="1" ht="16.5" customHeight="1">
      <c r="A139" s="39"/>
      <c r="B139" s="165"/>
      <c r="C139" s="166" t="s">
        <v>179</v>
      </c>
      <c r="D139" s="166" t="s">
        <v>115</v>
      </c>
      <c r="E139" s="167" t="s">
        <v>180</v>
      </c>
      <c r="F139" s="168" t="s">
        <v>181</v>
      </c>
      <c r="G139" s="169" t="s">
        <v>182</v>
      </c>
      <c r="H139" s="170">
        <v>172</v>
      </c>
      <c r="I139" s="171"/>
      <c r="J139" s="172">
        <f>ROUND(I139*H139,2)</f>
        <v>0</v>
      </c>
      <c r="K139" s="168" t="s">
        <v>119</v>
      </c>
      <c r="L139" s="40"/>
      <c r="M139" s="173" t="s">
        <v>3</v>
      </c>
      <c r="N139" s="174" t="s">
        <v>42</v>
      </c>
      <c r="O139" s="73"/>
      <c r="P139" s="175">
        <f>O139*H139</f>
        <v>0</v>
      </c>
      <c r="Q139" s="175">
        <v>0</v>
      </c>
      <c r="R139" s="175">
        <f>Q139*H139</f>
        <v>0</v>
      </c>
      <c r="S139" s="175">
        <v>0</v>
      </c>
      <c r="T139" s="176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177" t="s">
        <v>120</v>
      </c>
      <c r="AT139" s="177" t="s">
        <v>115</v>
      </c>
      <c r="AU139" s="177" t="s">
        <v>81</v>
      </c>
      <c r="AY139" s="20" t="s">
        <v>112</v>
      </c>
      <c r="BE139" s="178">
        <f>IF(N139="základní",J139,0)</f>
        <v>0</v>
      </c>
      <c r="BF139" s="178">
        <f>IF(N139="snížená",J139,0)</f>
        <v>0</v>
      </c>
      <c r="BG139" s="178">
        <f>IF(N139="zákl. přenesená",J139,0)</f>
        <v>0</v>
      </c>
      <c r="BH139" s="178">
        <f>IF(N139="sníž. přenesená",J139,0)</f>
        <v>0</v>
      </c>
      <c r="BI139" s="178">
        <f>IF(N139="nulová",J139,0)</f>
        <v>0</v>
      </c>
      <c r="BJ139" s="20" t="s">
        <v>79</v>
      </c>
      <c r="BK139" s="178">
        <f>ROUND(I139*H139,2)</f>
        <v>0</v>
      </c>
      <c r="BL139" s="20" t="s">
        <v>120</v>
      </c>
      <c r="BM139" s="177" t="s">
        <v>183</v>
      </c>
    </row>
    <row r="140" s="2" customFormat="1">
      <c r="A140" s="39"/>
      <c r="B140" s="40"/>
      <c r="C140" s="39"/>
      <c r="D140" s="179" t="s">
        <v>122</v>
      </c>
      <c r="E140" s="39"/>
      <c r="F140" s="180" t="s">
        <v>184</v>
      </c>
      <c r="G140" s="39"/>
      <c r="H140" s="39"/>
      <c r="I140" s="181"/>
      <c r="J140" s="39"/>
      <c r="K140" s="39"/>
      <c r="L140" s="40"/>
      <c r="M140" s="182"/>
      <c r="N140" s="183"/>
      <c r="O140" s="73"/>
      <c r="P140" s="73"/>
      <c r="Q140" s="73"/>
      <c r="R140" s="73"/>
      <c r="S140" s="73"/>
      <c r="T140" s="74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20" t="s">
        <v>122</v>
      </c>
      <c r="AU140" s="20" t="s">
        <v>81</v>
      </c>
    </row>
    <row r="141" s="2" customFormat="1">
      <c r="A141" s="39"/>
      <c r="B141" s="40"/>
      <c r="C141" s="39"/>
      <c r="D141" s="184" t="s">
        <v>124</v>
      </c>
      <c r="E141" s="39"/>
      <c r="F141" s="185" t="s">
        <v>185</v>
      </c>
      <c r="G141" s="39"/>
      <c r="H141" s="39"/>
      <c r="I141" s="181"/>
      <c r="J141" s="39"/>
      <c r="K141" s="39"/>
      <c r="L141" s="40"/>
      <c r="M141" s="182"/>
      <c r="N141" s="183"/>
      <c r="O141" s="73"/>
      <c r="P141" s="73"/>
      <c r="Q141" s="73"/>
      <c r="R141" s="73"/>
      <c r="S141" s="73"/>
      <c r="T141" s="74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20" t="s">
        <v>124</v>
      </c>
      <c r="AU141" s="20" t="s">
        <v>81</v>
      </c>
    </row>
    <row r="142" s="2" customFormat="1">
      <c r="A142" s="39"/>
      <c r="B142" s="40"/>
      <c r="C142" s="39"/>
      <c r="D142" s="179" t="s">
        <v>126</v>
      </c>
      <c r="E142" s="39"/>
      <c r="F142" s="186" t="s">
        <v>127</v>
      </c>
      <c r="G142" s="39"/>
      <c r="H142" s="39"/>
      <c r="I142" s="181"/>
      <c r="J142" s="39"/>
      <c r="K142" s="39"/>
      <c r="L142" s="40"/>
      <c r="M142" s="182"/>
      <c r="N142" s="183"/>
      <c r="O142" s="73"/>
      <c r="P142" s="73"/>
      <c r="Q142" s="73"/>
      <c r="R142" s="73"/>
      <c r="S142" s="73"/>
      <c r="T142" s="74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20" t="s">
        <v>126</v>
      </c>
      <c r="AU142" s="20" t="s">
        <v>81</v>
      </c>
    </row>
    <row r="143" s="13" customFormat="1">
      <c r="A143" s="13"/>
      <c r="B143" s="187"/>
      <c r="C143" s="13"/>
      <c r="D143" s="179" t="s">
        <v>128</v>
      </c>
      <c r="E143" s="188" t="s">
        <v>3</v>
      </c>
      <c r="F143" s="189" t="s">
        <v>129</v>
      </c>
      <c r="G143" s="13"/>
      <c r="H143" s="188" t="s">
        <v>3</v>
      </c>
      <c r="I143" s="190"/>
      <c r="J143" s="13"/>
      <c r="K143" s="13"/>
      <c r="L143" s="187"/>
      <c r="M143" s="191"/>
      <c r="N143" s="192"/>
      <c r="O143" s="192"/>
      <c r="P143" s="192"/>
      <c r="Q143" s="192"/>
      <c r="R143" s="192"/>
      <c r="S143" s="192"/>
      <c r="T143" s="19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88" t="s">
        <v>128</v>
      </c>
      <c r="AU143" s="188" t="s">
        <v>81</v>
      </c>
      <c r="AV143" s="13" t="s">
        <v>79</v>
      </c>
      <c r="AW143" s="13" t="s">
        <v>33</v>
      </c>
      <c r="AX143" s="13" t="s">
        <v>71</v>
      </c>
      <c r="AY143" s="188" t="s">
        <v>112</v>
      </c>
    </row>
    <row r="144" s="13" customFormat="1">
      <c r="A144" s="13"/>
      <c r="B144" s="187"/>
      <c r="C144" s="13"/>
      <c r="D144" s="179" t="s">
        <v>128</v>
      </c>
      <c r="E144" s="188" t="s">
        <v>3</v>
      </c>
      <c r="F144" s="189" t="s">
        <v>186</v>
      </c>
      <c r="G144" s="13"/>
      <c r="H144" s="188" t="s">
        <v>3</v>
      </c>
      <c r="I144" s="190"/>
      <c r="J144" s="13"/>
      <c r="K144" s="13"/>
      <c r="L144" s="187"/>
      <c r="M144" s="191"/>
      <c r="N144" s="192"/>
      <c r="O144" s="192"/>
      <c r="P144" s="192"/>
      <c r="Q144" s="192"/>
      <c r="R144" s="192"/>
      <c r="S144" s="192"/>
      <c r="T144" s="19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88" t="s">
        <v>128</v>
      </c>
      <c r="AU144" s="188" t="s">
        <v>81</v>
      </c>
      <c r="AV144" s="13" t="s">
        <v>79</v>
      </c>
      <c r="AW144" s="13" t="s">
        <v>33</v>
      </c>
      <c r="AX144" s="13" t="s">
        <v>71</v>
      </c>
      <c r="AY144" s="188" t="s">
        <v>112</v>
      </c>
    </row>
    <row r="145" s="14" customFormat="1">
      <c r="A145" s="14"/>
      <c r="B145" s="194"/>
      <c r="C145" s="14"/>
      <c r="D145" s="179" t="s">
        <v>128</v>
      </c>
      <c r="E145" s="195" t="s">
        <v>3</v>
      </c>
      <c r="F145" s="196" t="s">
        <v>187</v>
      </c>
      <c r="G145" s="14"/>
      <c r="H145" s="197">
        <v>172</v>
      </c>
      <c r="I145" s="198"/>
      <c r="J145" s="14"/>
      <c r="K145" s="14"/>
      <c r="L145" s="194"/>
      <c r="M145" s="199"/>
      <c r="N145" s="200"/>
      <c r="O145" s="200"/>
      <c r="P145" s="200"/>
      <c r="Q145" s="200"/>
      <c r="R145" s="200"/>
      <c r="S145" s="200"/>
      <c r="T145" s="201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195" t="s">
        <v>128</v>
      </c>
      <c r="AU145" s="195" t="s">
        <v>81</v>
      </c>
      <c r="AV145" s="14" t="s">
        <v>81</v>
      </c>
      <c r="AW145" s="14" t="s">
        <v>33</v>
      </c>
      <c r="AX145" s="14" t="s">
        <v>79</v>
      </c>
      <c r="AY145" s="195" t="s">
        <v>112</v>
      </c>
    </row>
    <row r="146" s="2" customFormat="1" ht="16.5" customHeight="1">
      <c r="A146" s="39"/>
      <c r="B146" s="165"/>
      <c r="C146" s="218" t="s">
        <v>188</v>
      </c>
      <c r="D146" s="218" t="s">
        <v>164</v>
      </c>
      <c r="E146" s="219" t="s">
        <v>189</v>
      </c>
      <c r="F146" s="220" t="s">
        <v>190</v>
      </c>
      <c r="G146" s="221" t="s">
        <v>182</v>
      </c>
      <c r="H146" s="222">
        <v>184.03999999999999</v>
      </c>
      <c r="I146" s="223"/>
      <c r="J146" s="224">
        <f>ROUND(I146*H146,2)</f>
        <v>0</v>
      </c>
      <c r="K146" s="220" t="s">
        <v>119</v>
      </c>
      <c r="L146" s="225"/>
      <c r="M146" s="226" t="s">
        <v>3</v>
      </c>
      <c r="N146" s="227" t="s">
        <v>42</v>
      </c>
      <c r="O146" s="73"/>
      <c r="P146" s="175">
        <f>O146*H146</f>
        <v>0</v>
      </c>
      <c r="Q146" s="175">
        <v>0.00020000000000000001</v>
      </c>
      <c r="R146" s="175">
        <f>Q146*H146</f>
        <v>0.036808</v>
      </c>
      <c r="S146" s="175">
        <v>0</v>
      </c>
      <c r="T146" s="176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177" t="s">
        <v>167</v>
      </c>
      <c r="AT146" s="177" t="s">
        <v>164</v>
      </c>
      <c r="AU146" s="177" t="s">
        <v>81</v>
      </c>
      <c r="AY146" s="20" t="s">
        <v>112</v>
      </c>
      <c r="BE146" s="178">
        <f>IF(N146="základní",J146,0)</f>
        <v>0</v>
      </c>
      <c r="BF146" s="178">
        <f>IF(N146="snížená",J146,0)</f>
        <v>0</v>
      </c>
      <c r="BG146" s="178">
        <f>IF(N146="zákl. přenesená",J146,0)</f>
        <v>0</v>
      </c>
      <c r="BH146" s="178">
        <f>IF(N146="sníž. přenesená",J146,0)</f>
        <v>0</v>
      </c>
      <c r="BI146" s="178">
        <f>IF(N146="nulová",J146,0)</f>
        <v>0</v>
      </c>
      <c r="BJ146" s="20" t="s">
        <v>79</v>
      </c>
      <c r="BK146" s="178">
        <f>ROUND(I146*H146,2)</f>
        <v>0</v>
      </c>
      <c r="BL146" s="20" t="s">
        <v>120</v>
      </c>
      <c r="BM146" s="177" t="s">
        <v>191</v>
      </c>
    </row>
    <row r="147" s="2" customFormat="1">
      <c r="A147" s="39"/>
      <c r="B147" s="40"/>
      <c r="C147" s="39"/>
      <c r="D147" s="179" t="s">
        <v>122</v>
      </c>
      <c r="E147" s="39"/>
      <c r="F147" s="180" t="s">
        <v>192</v>
      </c>
      <c r="G147" s="39"/>
      <c r="H147" s="39"/>
      <c r="I147" s="181"/>
      <c r="J147" s="39"/>
      <c r="K147" s="39"/>
      <c r="L147" s="40"/>
      <c r="M147" s="182"/>
      <c r="N147" s="183"/>
      <c r="O147" s="73"/>
      <c r="P147" s="73"/>
      <c r="Q147" s="73"/>
      <c r="R147" s="73"/>
      <c r="S147" s="73"/>
      <c r="T147" s="74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20" t="s">
        <v>122</v>
      </c>
      <c r="AU147" s="20" t="s">
        <v>81</v>
      </c>
    </row>
    <row r="148" s="14" customFormat="1">
      <c r="A148" s="14"/>
      <c r="B148" s="194"/>
      <c r="C148" s="14"/>
      <c r="D148" s="179" t="s">
        <v>128</v>
      </c>
      <c r="E148" s="14"/>
      <c r="F148" s="196" t="s">
        <v>193</v>
      </c>
      <c r="G148" s="14"/>
      <c r="H148" s="197">
        <v>184.03999999999999</v>
      </c>
      <c r="I148" s="198"/>
      <c r="J148" s="14"/>
      <c r="K148" s="14"/>
      <c r="L148" s="194"/>
      <c r="M148" s="199"/>
      <c r="N148" s="200"/>
      <c r="O148" s="200"/>
      <c r="P148" s="200"/>
      <c r="Q148" s="200"/>
      <c r="R148" s="200"/>
      <c r="S148" s="200"/>
      <c r="T148" s="201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195" t="s">
        <v>128</v>
      </c>
      <c r="AU148" s="195" t="s">
        <v>81</v>
      </c>
      <c r="AV148" s="14" t="s">
        <v>81</v>
      </c>
      <c r="AW148" s="14" t="s">
        <v>4</v>
      </c>
      <c r="AX148" s="14" t="s">
        <v>79</v>
      </c>
      <c r="AY148" s="195" t="s">
        <v>112</v>
      </c>
    </row>
    <row r="149" s="2" customFormat="1" ht="16.5" customHeight="1">
      <c r="A149" s="39"/>
      <c r="B149" s="165"/>
      <c r="C149" s="166" t="s">
        <v>194</v>
      </c>
      <c r="D149" s="166" t="s">
        <v>115</v>
      </c>
      <c r="E149" s="167" t="s">
        <v>195</v>
      </c>
      <c r="F149" s="168" t="s">
        <v>196</v>
      </c>
      <c r="G149" s="169" t="s">
        <v>118</v>
      </c>
      <c r="H149" s="170">
        <v>534.38300000000004</v>
      </c>
      <c r="I149" s="171"/>
      <c r="J149" s="172">
        <f>ROUND(I149*H149,2)</f>
        <v>0</v>
      </c>
      <c r="K149" s="168" t="s">
        <v>119</v>
      </c>
      <c r="L149" s="40"/>
      <c r="M149" s="173" t="s">
        <v>3</v>
      </c>
      <c r="N149" s="174" t="s">
        <v>42</v>
      </c>
      <c r="O149" s="73"/>
      <c r="P149" s="175">
        <f>O149*H149</f>
        <v>0</v>
      </c>
      <c r="Q149" s="175">
        <v>0.015740000000000001</v>
      </c>
      <c r="R149" s="175">
        <f>Q149*H149</f>
        <v>8.4111884200000002</v>
      </c>
      <c r="S149" s="175">
        <v>0</v>
      </c>
      <c r="T149" s="176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177" t="s">
        <v>120</v>
      </c>
      <c r="AT149" s="177" t="s">
        <v>115</v>
      </c>
      <c r="AU149" s="177" t="s">
        <v>81</v>
      </c>
      <c r="AY149" s="20" t="s">
        <v>112</v>
      </c>
      <c r="BE149" s="178">
        <f>IF(N149="základní",J149,0)</f>
        <v>0</v>
      </c>
      <c r="BF149" s="178">
        <f>IF(N149="snížená",J149,0)</f>
        <v>0</v>
      </c>
      <c r="BG149" s="178">
        <f>IF(N149="zákl. přenesená",J149,0)</f>
        <v>0</v>
      </c>
      <c r="BH149" s="178">
        <f>IF(N149="sníž. přenesená",J149,0)</f>
        <v>0</v>
      </c>
      <c r="BI149" s="178">
        <f>IF(N149="nulová",J149,0)</f>
        <v>0</v>
      </c>
      <c r="BJ149" s="20" t="s">
        <v>79</v>
      </c>
      <c r="BK149" s="178">
        <f>ROUND(I149*H149,2)</f>
        <v>0</v>
      </c>
      <c r="BL149" s="20" t="s">
        <v>120</v>
      </c>
      <c r="BM149" s="177" t="s">
        <v>197</v>
      </c>
    </row>
    <row r="150" s="2" customFormat="1">
      <c r="A150" s="39"/>
      <c r="B150" s="40"/>
      <c r="C150" s="39"/>
      <c r="D150" s="179" t="s">
        <v>122</v>
      </c>
      <c r="E150" s="39"/>
      <c r="F150" s="180" t="s">
        <v>198</v>
      </c>
      <c r="G150" s="39"/>
      <c r="H150" s="39"/>
      <c r="I150" s="181"/>
      <c r="J150" s="39"/>
      <c r="K150" s="39"/>
      <c r="L150" s="40"/>
      <c r="M150" s="182"/>
      <c r="N150" s="183"/>
      <c r="O150" s="73"/>
      <c r="P150" s="73"/>
      <c r="Q150" s="73"/>
      <c r="R150" s="73"/>
      <c r="S150" s="73"/>
      <c r="T150" s="74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20" t="s">
        <v>122</v>
      </c>
      <c r="AU150" s="20" t="s">
        <v>81</v>
      </c>
    </row>
    <row r="151" s="2" customFormat="1">
      <c r="A151" s="39"/>
      <c r="B151" s="40"/>
      <c r="C151" s="39"/>
      <c r="D151" s="184" t="s">
        <v>124</v>
      </c>
      <c r="E151" s="39"/>
      <c r="F151" s="185" t="s">
        <v>199</v>
      </c>
      <c r="G151" s="39"/>
      <c r="H151" s="39"/>
      <c r="I151" s="181"/>
      <c r="J151" s="39"/>
      <c r="K151" s="39"/>
      <c r="L151" s="40"/>
      <c r="M151" s="182"/>
      <c r="N151" s="183"/>
      <c r="O151" s="73"/>
      <c r="P151" s="73"/>
      <c r="Q151" s="73"/>
      <c r="R151" s="73"/>
      <c r="S151" s="73"/>
      <c r="T151" s="74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20" t="s">
        <v>124</v>
      </c>
      <c r="AU151" s="20" t="s">
        <v>81</v>
      </c>
    </row>
    <row r="152" s="2" customFormat="1">
      <c r="A152" s="39"/>
      <c r="B152" s="40"/>
      <c r="C152" s="39"/>
      <c r="D152" s="179" t="s">
        <v>126</v>
      </c>
      <c r="E152" s="39"/>
      <c r="F152" s="186" t="s">
        <v>127</v>
      </c>
      <c r="G152" s="39"/>
      <c r="H152" s="39"/>
      <c r="I152" s="181"/>
      <c r="J152" s="39"/>
      <c r="K152" s="39"/>
      <c r="L152" s="40"/>
      <c r="M152" s="182"/>
      <c r="N152" s="183"/>
      <c r="O152" s="73"/>
      <c r="P152" s="73"/>
      <c r="Q152" s="73"/>
      <c r="R152" s="73"/>
      <c r="S152" s="73"/>
      <c r="T152" s="74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20" t="s">
        <v>126</v>
      </c>
      <c r="AU152" s="20" t="s">
        <v>81</v>
      </c>
    </row>
    <row r="153" s="13" customFormat="1">
      <c r="A153" s="13"/>
      <c r="B153" s="187"/>
      <c r="C153" s="13"/>
      <c r="D153" s="179" t="s">
        <v>128</v>
      </c>
      <c r="E153" s="188" t="s">
        <v>3</v>
      </c>
      <c r="F153" s="189" t="s">
        <v>129</v>
      </c>
      <c r="G153" s="13"/>
      <c r="H153" s="188" t="s">
        <v>3</v>
      </c>
      <c r="I153" s="190"/>
      <c r="J153" s="13"/>
      <c r="K153" s="13"/>
      <c r="L153" s="187"/>
      <c r="M153" s="191"/>
      <c r="N153" s="192"/>
      <c r="O153" s="192"/>
      <c r="P153" s="192"/>
      <c r="Q153" s="192"/>
      <c r="R153" s="192"/>
      <c r="S153" s="192"/>
      <c r="T153" s="19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88" t="s">
        <v>128</v>
      </c>
      <c r="AU153" s="188" t="s">
        <v>81</v>
      </c>
      <c r="AV153" s="13" t="s">
        <v>79</v>
      </c>
      <c r="AW153" s="13" t="s">
        <v>33</v>
      </c>
      <c r="AX153" s="13" t="s">
        <v>71</v>
      </c>
      <c r="AY153" s="188" t="s">
        <v>112</v>
      </c>
    </row>
    <row r="154" s="13" customFormat="1">
      <c r="A154" s="13"/>
      <c r="B154" s="187"/>
      <c r="C154" s="13"/>
      <c r="D154" s="179" t="s">
        <v>128</v>
      </c>
      <c r="E154" s="188" t="s">
        <v>3</v>
      </c>
      <c r="F154" s="189" t="s">
        <v>200</v>
      </c>
      <c r="G154" s="13"/>
      <c r="H154" s="188" t="s">
        <v>3</v>
      </c>
      <c r="I154" s="190"/>
      <c r="J154" s="13"/>
      <c r="K154" s="13"/>
      <c r="L154" s="187"/>
      <c r="M154" s="191"/>
      <c r="N154" s="192"/>
      <c r="O154" s="192"/>
      <c r="P154" s="192"/>
      <c r="Q154" s="192"/>
      <c r="R154" s="192"/>
      <c r="S154" s="192"/>
      <c r="T154" s="19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88" t="s">
        <v>128</v>
      </c>
      <c r="AU154" s="188" t="s">
        <v>81</v>
      </c>
      <c r="AV154" s="13" t="s">
        <v>79</v>
      </c>
      <c r="AW154" s="13" t="s">
        <v>33</v>
      </c>
      <c r="AX154" s="13" t="s">
        <v>71</v>
      </c>
      <c r="AY154" s="188" t="s">
        <v>112</v>
      </c>
    </row>
    <row r="155" s="14" customFormat="1">
      <c r="A155" s="14"/>
      <c r="B155" s="194"/>
      <c r="C155" s="14"/>
      <c r="D155" s="179" t="s">
        <v>128</v>
      </c>
      <c r="E155" s="195" t="s">
        <v>3</v>
      </c>
      <c r="F155" s="196" t="s">
        <v>138</v>
      </c>
      <c r="G155" s="14"/>
      <c r="H155" s="197">
        <v>539.85000000000002</v>
      </c>
      <c r="I155" s="198"/>
      <c r="J155" s="14"/>
      <c r="K155" s="14"/>
      <c r="L155" s="194"/>
      <c r="M155" s="199"/>
      <c r="N155" s="200"/>
      <c r="O155" s="200"/>
      <c r="P155" s="200"/>
      <c r="Q155" s="200"/>
      <c r="R155" s="200"/>
      <c r="S155" s="200"/>
      <c r="T155" s="201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195" t="s">
        <v>128</v>
      </c>
      <c r="AU155" s="195" t="s">
        <v>81</v>
      </c>
      <c r="AV155" s="14" t="s">
        <v>81</v>
      </c>
      <c r="AW155" s="14" t="s">
        <v>33</v>
      </c>
      <c r="AX155" s="14" t="s">
        <v>71</v>
      </c>
      <c r="AY155" s="195" t="s">
        <v>112</v>
      </c>
    </row>
    <row r="156" s="14" customFormat="1">
      <c r="A156" s="14"/>
      <c r="B156" s="194"/>
      <c r="C156" s="14"/>
      <c r="D156" s="179" t="s">
        <v>128</v>
      </c>
      <c r="E156" s="195" t="s">
        <v>3</v>
      </c>
      <c r="F156" s="196" t="s">
        <v>139</v>
      </c>
      <c r="G156" s="14"/>
      <c r="H156" s="197">
        <v>-5.4669999999999996</v>
      </c>
      <c r="I156" s="198"/>
      <c r="J156" s="14"/>
      <c r="K156" s="14"/>
      <c r="L156" s="194"/>
      <c r="M156" s="199"/>
      <c r="N156" s="200"/>
      <c r="O156" s="200"/>
      <c r="P156" s="200"/>
      <c r="Q156" s="200"/>
      <c r="R156" s="200"/>
      <c r="S156" s="200"/>
      <c r="T156" s="201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195" t="s">
        <v>128</v>
      </c>
      <c r="AU156" s="195" t="s">
        <v>81</v>
      </c>
      <c r="AV156" s="14" t="s">
        <v>81</v>
      </c>
      <c r="AW156" s="14" t="s">
        <v>33</v>
      </c>
      <c r="AX156" s="14" t="s">
        <v>71</v>
      </c>
      <c r="AY156" s="195" t="s">
        <v>112</v>
      </c>
    </row>
    <row r="157" s="16" customFormat="1">
      <c r="A157" s="16"/>
      <c r="B157" s="210"/>
      <c r="C157" s="16"/>
      <c r="D157" s="179" t="s">
        <v>128</v>
      </c>
      <c r="E157" s="211" t="s">
        <v>3</v>
      </c>
      <c r="F157" s="212" t="s">
        <v>144</v>
      </c>
      <c r="G157" s="16"/>
      <c r="H157" s="213">
        <v>534.38300000000004</v>
      </c>
      <c r="I157" s="214"/>
      <c r="J157" s="16"/>
      <c r="K157" s="16"/>
      <c r="L157" s="210"/>
      <c r="M157" s="215"/>
      <c r="N157" s="216"/>
      <c r="O157" s="216"/>
      <c r="P157" s="216"/>
      <c r="Q157" s="216"/>
      <c r="R157" s="216"/>
      <c r="S157" s="216"/>
      <c r="T157" s="217"/>
      <c r="U157" s="16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  <c r="AT157" s="211" t="s">
        <v>128</v>
      </c>
      <c r="AU157" s="211" t="s">
        <v>81</v>
      </c>
      <c r="AV157" s="16" t="s">
        <v>145</v>
      </c>
      <c r="AW157" s="16" t="s">
        <v>33</v>
      </c>
      <c r="AX157" s="16" t="s">
        <v>79</v>
      </c>
      <c r="AY157" s="211" t="s">
        <v>112</v>
      </c>
    </row>
    <row r="158" s="2" customFormat="1" ht="16.5" customHeight="1">
      <c r="A158" s="39"/>
      <c r="B158" s="165"/>
      <c r="C158" s="166" t="s">
        <v>201</v>
      </c>
      <c r="D158" s="166" t="s">
        <v>115</v>
      </c>
      <c r="E158" s="167" t="s">
        <v>202</v>
      </c>
      <c r="F158" s="168" t="s">
        <v>203</v>
      </c>
      <c r="G158" s="169" t="s">
        <v>182</v>
      </c>
      <c r="H158" s="170">
        <v>818</v>
      </c>
      <c r="I158" s="171"/>
      <c r="J158" s="172">
        <f>ROUND(I158*H158,2)</f>
        <v>0</v>
      </c>
      <c r="K158" s="168" t="s">
        <v>119</v>
      </c>
      <c r="L158" s="40"/>
      <c r="M158" s="173" t="s">
        <v>3</v>
      </c>
      <c r="N158" s="174" t="s">
        <v>42</v>
      </c>
      <c r="O158" s="73"/>
      <c r="P158" s="175">
        <f>O158*H158</f>
        <v>0</v>
      </c>
      <c r="Q158" s="175">
        <v>0</v>
      </c>
      <c r="R158" s="175">
        <f>Q158*H158</f>
        <v>0</v>
      </c>
      <c r="S158" s="175">
        <v>0</v>
      </c>
      <c r="T158" s="176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177" t="s">
        <v>120</v>
      </c>
      <c r="AT158" s="177" t="s">
        <v>115</v>
      </c>
      <c r="AU158" s="177" t="s">
        <v>81</v>
      </c>
      <c r="AY158" s="20" t="s">
        <v>112</v>
      </c>
      <c r="BE158" s="178">
        <f>IF(N158="základní",J158,0)</f>
        <v>0</v>
      </c>
      <c r="BF158" s="178">
        <f>IF(N158="snížená",J158,0)</f>
        <v>0</v>
      </c>
      <c r="BG158" s="178">
        <f>IF(N158="zákl. přenesená",J158,0)</f>
        <v>0</v>
      </c>
      <c r="BH158" s="178">
        <f>IF(N158="sníž. přenesená",J158,0)</f>
        <v>0</v>
      </c>
      <c r="BI158" s="178">
        <f>IF(N158="nulová",J158,0)</f>
        <v>0</v>
      </c>
      <c r="BJ158" s="20" t="s">
        <v>79</v>
      </c>
      <c r="BK158" s="178">
        <f>ROUND(I158*H158,2)</f>
        <v>0</v>
      </c>
      <c r="BL158" s="20" t="s">
        <v>120</v>
      </c>
      <c r="BM158" s="177" t="s">
        <v>204</v>
      </c>
    </row>
    <row r="159" s="2" customFormat="1">
      <c r="A159" s="39"/>
      <c r="B159" s="40"/>
      <c r="C159" s="39"/>
      <c r="D159" s="179" t="s">
        <v>122</v>
      </c>
      <c r="E159" s="39"/>
      <c r="F159" s="180" t="s">
        <v>205</v>
      </c>
      <c r="G159" s="39"/>
      <c r="H159" s="39"/>
      <c r="I159" s="181"/>
      <c r="J159" s="39"/>
      <c r="K159" s="39"/>
      <c r="L159" s="40"/>
      <c r="M159" s="182"/>
      <c r="N159" s="183"/>
      <c r="O159" s="73"/>
      <c r="P159" s="73"/>
      <c r="Q159" s="73"/>
      <c r="R159" s="73"/>
      <c r="S159" s="73"/>
      <c r="T159" s="74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20" t="s">
        <v>122</v>
      </c>
      <c r="AU159" s="20" t="s">
        <v>81</v>
      </c>
    </row>
    <row r="160" s="2" customFormat="1">
      <c r="A160" s="39"/>
      <c r="B160" s="40"/>
      <c r="C160" s="39"/>
      <c r="D160" s="184" t="s">
        <v>124</v>
      </c>
      <c r="E160" s="39"/>
      <c r="F160" s="185" t="s">
        <v>206</v>
      </c>
      <c r="G160" s="39"/>
      <c r="H160" s="39"/>
      <c r="I160" s="181"/>
      <c r="J160" s="39"/>
      <c r="K160" s="39"/>
      <c r="L160" s="40"/>
      <c r="M160" s="182"/>
      <c r="N160" s="183"/>
      <c r="O160" s="73"/>
      <c r="P160" s="73"/>
      <c r="Q160" s="73"/>
      <c r="R160" s="73"/>
      <c r="S160" s="73"/>
      <c r="T160" s="74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20" t="s">
        <v>124</v>
      </c>
      <c r="AU160" s="20" t="s">
        <v>81</v>
      </c>
    </row>
    <row r="161" s="2" customFormat="1">
      <c r="A161" s="39"/>
      <c r="B161" s="40"/>
      <c r="C161" s="39"/>
      <c r="D161" s="179" t="s">
        <v>126</v>
      </c>
      <c r="E161" s="39"/>
      <c r="F161" s="186" t="s">
        <v>127</v>
      </c>
      <c r="G161" s="39"/>
      <c r="H161" s="39"/>
      <c r="I161" s="181"/>
      <c r="J161" s="39"/>
      <c r="K161" s="39"/>
      <c r="L161" s="40"/>
      <c r="M161" s="182"/>
      <c r="N161" s="183"/>
      <c r="O161" s="73"/>
      <c r="P161" s="73"/>
      <c r="Q161" s="73"/>
      <c r="R161" s="73"/>
      <c r="S161" s="73"/>
      <c r="T161" s="74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20" t="s">
        <v>126</v>
      </c>
      <c r="AU161" s="20" t="s">
        <v>81</v>
      </c>
    </row>
    <row r="162" s="13" customFormat="1">
      <c r="A162" s="13"/>
      <c r="B162" s="187"/>
      <c r="C162" s="13"/>
      <c r="D162" s="179" t="s">
        <v>128</v>
      </c>
      <c r="E162" s="188" t="s">
        <v>3</v>
      </c>
      <c r="F162" s="189" t="s">
        <v>129</v>
      </c>
      <c r="G162" s="13"/>
      <c r="H162" s="188" t="s">
        <v>3</v>
      </c>
      <c r="I162" s="190"/>
      <c r="J162" s="13"/>
      <c r="K162" s="13"/>
      <c r="L162" s="187"/>
      <c r="M162" s="191"/>
      <c r="N162" s="192"/>
      <c r="O162" s="192"/>
      <c r="P162" s="192"/>
      <c r="Q162" s="192"/>
      <c r="R162" s="192"/>
      <c r="S162" s="192"/>
      <c r="T162" s="19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88" t="s">
        <v>128</v>
      </c>
      <c r="AU162" s="188" t="s">
        <v>81</v>
      </c>
      <c r="AV162" s="13" t="s">
        <v>79</v>
      </c>
      <c r="AW162" s="13" t="s">
        <v>33</v>
      </c>
      <c r="AX162" s="13" t="s">
        <v>71</v>
      </c>
      <c r="AY162" s="188" t="s">
        <v>112</v>
      </c>
    </row>
    <row r="163" s="13" customFormat="1">
      <c r="A163" s="13"/>
      <c r="B163" s="187"/>
      <c r="C163" s="13"/>
      <c r="D163" s="179" t="s">
        <v>128</v>
      </c>
      <c r="E163" s="188" t="s">
        <v>3</v>
      </c>
      <c r="F163" s="189" t="s">
        <v>207</v>
      </c>
      <c r="G163" s="13"/>
      <c r="H163" s="188" t="s">
        <v>3</v>
      </c>
      <c r="I163" s="190"/>
      <c r="J163" s="13"/>
      <c r="K163" s="13"/>
      <c r="L163" s="187"/>
      <c r="M163" s="191"/>
      <c r="N163" s="192"/>
      <c r="O163" s="192"/>
      <c r="P163" s="192"/>
      <c r="Q163" s="192"/>
      <c r="R163" s="192"/>
      <c r="S163" s="192"/>
      <c r="T163" s="19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88" t="s">
        <v>128</v>
      </c>
      <c r="AU163" s="188" t="s">
        <v>81</v>
      </c>
      <c r="AV163" s="13" t="s">
        <v>79</v>
      </c>
      <c r="AW163" s="13" t="s">
        <v>33</v>
      </c>
      <c r="AX163" s="13" t="s">
        <v>71</v>
      </c>
      <c r="AY163" s="188" t="s">
        <v>112</v>
      </c>
    </row>
    <row r="164" s="14" customFormat="1">
      <c r="A164" s="14"/>
      <c r="B164" s="194"/>
      <c r="C164" s="14"/>
      <c r="D164" s="179" t="s">
        <v>128</v>
      </c>
      <c r="E164" s="195" t="s">
        <v>3</v>
      </c>
      <c r="F164" s="196" t="s">
        <v>208</v>
      </c>
      <c r="G164" s="14"/>
      <c r="H164" s="197">
        <v>760</v>
      </c>
      <c r="I164" s="198"/>
      <c r="J164" s="14"/>
      <c r="K164" s="14"/>
      <c r="L164" s="194"/>
      <c r="M164" s="199"/>
      <c r="N164" s="200"/>
      <c r="O164" s="200"/>
      <c r="P164" s="200"/>
      <c r="Q164" s="200"/>
      <c r="R164" s="200"/>
      <c r="S164" s="200"/>
      <c r="T164" s="201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195" t="s">
        <v>128</v>
      </c>
      <c r="AU164" s="195" t="s">
        <v>81</v>
      </c>
      <c r="AV164" s="14" t="s">
        <v>81</v>
      </c>
      <c r="AW164" s="14" t="s">
        <v>33</v>
      </c>
      <c r="AX164" s="14" t="s">
        <v>71</v>
      </c>
      <c r="AY164" s="195" t="s">
        <v>112</v>
      </c>
    </row>
    <row r="165" s="13" customFormat="1">
      <c r="A165" s="13"/>
      <c r="B165" s="187"/>
      <c r="C165" s="13"/>
      <c r="D165" s="179" t="s">
        <v>128</v>
      </c>
      <c r="E165" s="188" t="s">
        <v>3</v>
      </c>
      <c r="F165" s="189" t="s">
        <v>209</v>
      </c>
      <c r="G165" s="13"/>
      <c r="H165" s="188" t="s">
        <v>3</v>
      </c>
      <c r="I165" s="190"/>
      <c r="J165" s="13"/>
      <c r="K165" s="13"/>
      <c r="L165" s="187"/>
      <c r="M165" s="191"/>
      <c r="N165" s="192"/>
      <c r="O165" s="192"/>
      <c r="P165" s="192"/>
      <c r="Q165" s="192"/>
      <c r="R165" s="192"/>
      <c r="S165" s="192"/>
      <c r="T165" s="19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88" t="s">
        <v>128</v>
      </c>
      <c r="AU165" s="188" t="s">
        <v>81</v>
      </c>
      <c r="AV165" s="13" t="s">
        <v>79</v>
      </c>
      <c r="AW165" s="13" t="s">
        <v>33</v>
      </c>
      <c r="AX165" s="13" t="s">
        <v>71</v>
      </c>
      <c r="AY165" s="188" t="s">
        <v>112</v>
      </c>
    </row>
    <row r="166" s="14" customFormat="1">
      <c r="A166" s="14"/>
      <c r="B166" s="194"/>
      <c r="C166" s="14"/>
      <c r="D166" s="179" t="s">
        <v>128</v>
      </c>
      <c r="E166" s="195" t="s">
        <v>3</v>
      </c>
      <c r="F166" s="196" t="s">
        <v>210</v>
      </c>
      <c r="G166" s="14"/>
      <c r="H166" s="197">
        <v>58</v>
      </c>
      <c r="I166" s="198"/>
      <c r="J166" s="14"/>
      <c r="K166" s="14"/>
      <c r="L166" s="194"/>
      <c r="M166" s="199"/>
      <c r="N166" s="200"/>
      <c r="O166" s="200"/>
      <c r="P166" s="200"/>
      <c r="Q166" s="200"/>
      <c r="R166" s="200"/>
      <c r="S166" s="200"/>
      <c r="T166" s="201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195" t="s">
        <v>128</v>
      </c>
      <c r="AU166" s="195" t="s">
        <v>81</v>
      </c>
      <c r="AV166" s="14" t="s">
        <v>81</v>
      </c>
      <c r="AW166" s="14" t="s">
        <v>33</v>
      </c>
      <c r="AX166" s="14" t="s">
        <v>71</v>
      </c>
      <c r="AY166" s="195" t="s">
        <v>112</v>
      </c>
    </row>
    <row r="167" s="16" customFormat="1">
      <c r="A167" s="16"/>
      <c r="B167" s="210"/>
      <c r="C167" s="16"/>
      <c r="D167" s="179" t="s">
        <v>128</v>
      </c>
      <c r="E167" s="211" t="s">
        <v>3</v>
      </c>
      <c r="F167" s="212" t="s">
        <v>144</v>
      </c>
      <c r="G167" s="16"/>
      <c r="H167" s="213">
        <v>818</v>
      </c>
      <c r="I167" s="214"/>
      <c r="J167" s="16"/>
      <c r="K167" s="16"/>
      <c r="L167" s="210"/>
      <c r="M167" s="215"/>
      <c r="N167" s="216"/>
      <c r="O167" s="216"/>
      <c r="P167" s="216"/>
      <c r="Q167" s="216"/>
      <c r="R167" s="216"/>
      <c r="S167" s="216"/>
      <c r="T167" s="217"/>
      <c r="U167" s="16"/>
      <c r="V167" s="16"/>
      <c r="W167" s="16"/>
      <c r="X167" s="16"/>
      <c r="Y167" s="16"/>
      <c r="Z167" s="16"/>
      <c r="AA167" s="16"/>
      <c r="AB167" s="16"/>
      <c r="AC167" s="16"/>
      <c r="AD167" s="16"/>
      <c r="AE167" s="16"/>
      <c r="AT167" s="211" t="s">
        <v>128</v>
      </c>
      <c r="AU167" s="211" t="s">
        <v>81</v>
      </c>
      <c r="AV167" s="16" t="s">
        <v>145</v>
      </c>
      <c r="AW167" s="16" t="s">
        <v>33</v>
      </c>
      <c r="AX167" s="16" t="s">
        <v>79</v>
      </c>
      <c r="AY167" s="211" t="s">
        <v>112</v>
      </c>
    </row>
    <row r="168" s="2" customFormat="1" ht="16.5" customHeight="1">
      <c r="A168" s="39"/>
      <c r="B168" s="165"/>
      <c r="C168" s="218" t="s">
        <v>211</v>
      </c>
      <c r="D168" s="218" t="s">
        <v>164</v>
      </c>
      <c r="E168" s="219" t="s">
        <v>212</v>
      </c>
      <c r="F168" s="220" t="s">
        <v>213</v>
      </c>
      <c r="G168" s="221" t="s">
        <v>214</v>
      </c>
      <c r="H168" s="222">
        <v>2.1309999999999998</v>
      </c>
      <c r="I168" s="223"/>
      <c r="J168" s="224">
        <f>ROUND(I168*H168,2)</f>
        <v>0</v>
      </c>
      <c r="K168" s="220" t="s">
        <v>119</v>
      </c>
      <c r="L168" s="225"/>
      <c r="M168" s="226" t="s">
        <v>3</v>
      </c>
      <c r="N168" s="227" t="s">
        <v>42</v>
      </c>
      <c r="O168" s="73"/>
      <c r="P168" s="175">
        <f>O168*H168</f>
        <v>0</v>
      </c>
      <c r="Q168" s="175">
        <v>0.5</v>
      </c>
      <c r="R168" s="175">
        <f>Q168*H168</f>
        <v>1.0654999999999999</v>
      </c>
      <c r="S168" s="175">
        <v>0</v>
      </c>
      <c r="T168" s="176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177" t="s">
        <v>167</v>
      </c>
      <c r="AT168" s="177" t="s">
        <v>164</v>
      </c>
      <c r="AU168" s="177" t="s">
        <v>81</v>
      </c>
      <c r="AY168" s="20" t="s">
        <v>112</v>
      </c>
      <c r="BE168" s="178">
        <f>IF(N168="základní",J168,0)</f>
        <v>0</v>
      </c>
      <c r="BF168" s="178">
        <f>IF(N168="snížená",J168,0)</f>
        <v>0</v>
      </c>
      <c r="BG168" s="178">
        <f>IF(N168="zákl. přenesená",J168,0)</f>
        <v>0</v>
      </c>
      <c r="BH168" s="178">
        <f>IF(N168="sníž. přenesená",J168,0)</f>
        <v>0</v>
      </c>
      <c r="BI168" s="178">
        <f>IF(N168="nulová",J168,0)</f>
        <v>0</v>
      </c>
      <c r="BJ168" s="20" t="s">
        <v>79</v>
      </c>
      <c r="BK168" s="178">
        <f>ROUND(I168*H168,2)</f>
        <v>0</v>
      </c>
      <c r="BL168" s="20" t="s">
        <v>120</v>
      </c>
      <c r="BM168" s="177" t="s">
        <v>215</v>
      </c>
    </row>
    <row r="169" s="2" customFormat="1">
      <c r="A169" s="39"/>
      <c r="B169" s="40"/>
      <c r="C169" s="39"/>
      <c r="D169" s="179" t="s">
        <v>122</v>
      </c>
      <c r="E169" s="39"/>
      <c r="F169" s="180" t="s">
        <v>213</v>
      </c>
      <c r="G169" s="39"/>
      <c r="H169" s="39"/>
      <c r="I169" s="181"/>
      <c r="J169" s="39"/>
      <c r="K169" s="39"/>
      <c r="L169" s="40"/>
      <c r="M169" s="182"/>
      <c r="N169" s="183"/>
      <c r="O169" s="73"/>
      <c r="P169" s="73"/>
      <c r="Q169" s="73"/>
      <c r="R169" s="73"/>
      <c r="S169" s="73"/>
      <c r="T169" s="74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20" t="s">
        <v>122</v>
      </c>
      <c r="AU169" s="20" t="s">
        <v>81</v>
      </c>
    </row>
    <row r="170" s="13" customFormat="1">
      <c r="A170" s="13"/>
      <c r="B170" s="187"/>
      <c r="C170" s="13"/>
      <c r="D170" s="179" t="s">
        <v>128</v>
      </c>
      <c r="E170" s="188" t="s">
        <v>3</v>
      </c>
      <c r="F170" s="189" t="s">
        <v>207</v>
      </c>
      <c r="G170" s="13"/>
      <c r="H170" s="188" t="s">
        <v>3</v>
      </c>
      <c r="I170" s="190"/>
      <c r="J170" s="13"/>
      <c r="K170" s="13"/>
      <c r="L170" s="187"/>
      <c r="M170" s="191"/>
      <c r="N170" s="192"/>
      <c r="O170" s="192"/>
      <c r="P170" s="192"/>
      <c r="Q170" s="192"/>
      <c r="R170" s="192"/>
      <c r="S170" s="192"/>
      <c r="T170" s="19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88" t="s">
        <v>128</v>
      </c>
      <c r="AU170" s="188" t="s">
        <v>81</v>
      </c>
      <c r="AV170" s="13" t="s">
        <v>79</v>
      </c>
      <c r="AW170" s="13" t="s">
        <v>33</v>
      </c>
      <c r="AX170" s="13" t="s">
        <v>71</v>
      </c>
      <c r="AY170" s="188" t="s">
        <v>112</v>
      </c>
    </row>
    <row r="171" s="14" customFormat="1">
      <c r="A171" s="14"/>
      <c r="B171" s="194"/>
      <c r="C171" s="14"/>
      <c r="D171" s="179" t="s">
        <v>128</v>
      </c>
      <c r="E171" s="195" t="s">
        <v>3</v>
      </c>
      <c r="F171" s="196" t="s">
        <v>216</v>
      </c>
      <c r="G171" s="14"/>
      <c r="H171" s="197">
        <v>1.952</v>
      </c>
      <c r="I171" s="198"/>
      <c r="J171" s="14"/>
      <c r="K171" s="14"/>
      <c r="L171" s="194"/>
      <c r="M171" s="199"/>
      <c r="N171" s="200"/>
      <c r="O171" s="200"/>
      <c r="P171" s="200"/>
      <c r="Q171" s="200"/>
      <c r="R171" s="200"/>
      <c r="S171" s="200"/>
      <c r="T171" s="201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195" t="s">
        <v>128</v>
      </c>
      <c r="AU171" s="195" t="s">
        <v>81</v>
      </c>
      <c r="AV171" s="14" t="s">
        <v>81</v>
      </c>
      <c r="AW171" s="14" t="s">
        <v>33</v>
      </c>
      <c r="AX171" s="14" t="s">
        <v>71</v>
      </c>
      <c r="AY171" s="195" t="s">
        <v>112</v>
      </c>
    </row>
    <row r="172" s="13" customFormat="1">
      <c r="A172" s="13"/>
      <c r="B172" s="187"/>
      <c r="C172" s="13"/>
      <c r="D172" s="179" t="s">
        <v>128</v>
      </c>
      <c r="E172" s="188" t="s">
        <v>3</v>
      </c>
      <c r="F172" s="189" t="s">
        <v>209</v>
      </c>
      <c r="G172" s="13"/>
      <c r="H172" s="188" t="s">
        <v>3</v>
      </c>
      <c r="I172" s="190"/>
      <c r="J172" s="13"/>
      <c r="K172" s="13"/>
      <c r="L172" s="187"/>
      <c r="M172" s="191"/>
      <c r="N172" s="192"/>
      <c r="O172" s="192"/>
      <c r="P172" s="192"/>
      <c r="Q172" s="192"/>
      <c r="R172" s="192"/>
      <c r="S172" s="192"/>
      <c r="T172" s="19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88" t="s">
        <v>128</v>
      </c>
      <c r="AU172" s="188" t="s">
        <v>81</v>
      </c>
      <c r="AV172" s="13" t="s">
        <v>79</v>
      </c>
      <c r="AW172" s="13" t="s">
        <v>33</v>
      </c>
      <c r="AX172" s="13" t="s">
        <v>71</v>
      </c>
      <c r="AY172" s="188" t="s">
        <v>112</v>
      </c>
    </row>
    <row r="173" s="14" customFormat="1">
      <c r="A173" s="14"/>
      <c r="B173" s="194"/>
      <c r="C173" s="14"/>
      <c r="D173" s="179" t="s">
        <v>128</v>
      </c>
      <c r="E173" s="195" t="s">
        <v>3</v>
      </c>
      <c r="F173" s="196" t="s">
        <v>217</v>
      </c>
      <c r="G173" s="14"/>
      <c r="H173" s="197">
        <v>0.17899999999999999</v>
      </c>
      <c r="I173" s="198"/>
      <c r="J173" s="14"/>
      <c r="K173" s="14"/>
      <c r="L173" s="194"/>
      <c r="M173" s="199"/>
      <c r="N173" s="200"/>
      <c r="O173" s="200"/>
      <c r="P173" s="200"/>
      <c r="Q173" s="200"/>
      <c r="R173" s="200"/>
      <c r="S173" s="200"/>
      <c r="T173" s="20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195" t="s">
        <v>128</v>
      </c>
      <c r="AU173" s="195" t="s">
        <v>81</v>
      </c>
      <c r="AV173" s="14" t="s">
        <v>81</v>
      </c>
      <c r="AW173" s="14" t="s">
        <v>33</v>
      </c>
      <c r="AX173" s="14" t="s">
        <v>71</v>
      </c>
      <c r="AY173" s="195" t="s">
        <v>112</v>
      </c>
    </row>
    <row r="174" s="16" customFormat="1">
      <c r="A174" s="16"/>
      <c r="B174" s="210"/>
      <c r="C174" s="16"/>
      <c r="D174" s="179" t="s">
        <v>128</v>
      </c>
      <c r="E174" s="211" t="s">
        <v>3</v>
      </c>
      <c r="F174" s="212" t="s">
        <v>144</v>
      </c>
      <c r="G174" s="16"/>
      <c r="H174" s="213">
        <v>2.1309999999999998</v>
      </c>
      <c r="I174" s="214"/>
      <c r="J174" s="16"/>
      <c r="K174" s="16"/>
      <c r="L174" s="210"/>
      <c r="M174" s="215"/>
      <c r="N174" s="216"/>
      <c r="O174" s="216"/>
      <c r="P174" s="216"/>
      <c r="Q174" s="216"/>
      <c r="R174" s="216"/>
      <c r="S174" s="216"/>
      <c r="T174" s="217"/>
      <c r="U174" s="16"/>
      <c r="V174" s="16"/>
      <c r="W174" s="16"/>
      <c r="X174" s="16"/>
      <c r="Y174" s="16"/>
      <c r="Z174" s="16"/>
      <c r="AA174" s="16"/>
      <c r="AB174" s="16"/>
      <c r="AC174" s="16"/>
      <c r="AD174" s="16"/>
      <c r="AE174" s="16"/>
      <c r="AT174" s="211" t="s">
        <v>128</v>
      </c>
      <c r="AU174" s="211" t="s">
        <v>81</v>
      </c>
      <c r="AV174" s="16" t="s">
        <v>145</v>
      </c>
      <c r="AW174" s="16" t="s">
        <v>33</v>
      </c>
      <c r="AX174" s="16" t="s">
        <v>79</v>
      </c>
      <c r="AY174" s="211" t="s">
        <v>112</v>
      </c>
    </row>
    <row r="175" s="2" customFormat="1" ht="16.5" customHeight="1">
      <c r="A175" s="39"/>
      <c r="B175" s="165"/>
      <c r="C175" s="166" t="s">
        <v>218</v>
      </c>
      <c r="D175" s="166" t="s">
        <v>115</v>
      </c>
      <c r="E175" s="167" t="s">
        <v>219</v>
      </c>
      <c r="F175" s="168" t="s">
        <v>220</v>
      </c>
      <c r="G175" s="169" t="s">
        <v>118</v>
      </c>
      <c r="H175" s="170">
        <v>534.38300000000004</v>
      </c>
      <c r="I175" s="171"/>
      <c r="J175" s="172">
        <f>ROUND(I175*H175,2)</f>
        <v>0</v>
      </c>
      <c r="K175" s="168" t="s">
        <v>119</v>
      </c>
      <c r="L175" s="40"/>
      <c r="M175" s="173" t="s">
        <v>3</v>
      </c>
      <c r="N175" s="174" t="s">
        <v>42</v>
      </c>
      <c r="O175" s="73"/>
      <c r="P175" s="175">
        <f>O175*H175</f>
        <v>0</v>
      </c>
      <c r="Q175" s="175">
        <v>0.00018000000000000001</v>
      </c>
      <c r="R175" s="175">
        <f>Q175*H175</f>
        <v>0.096188940000000014</v>
      </c>
      <c r="S175" s="175">
        <v>0</v>
      </c>
      <c r="T175" s="176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177" t="s">
        <v>120</v>
      </c>
      <c r="AT175" s="177" t="s">
        <v>115</v>
      </c>
      <c r="AU175" s="177" t="s">
        <v>81</v>
      </c>
      <c r="AY175" s="20" t="s">
        <v>112</v>
      </c>
      <c r="BE175" s="178">
        <f>IF(N175="základní",J175,0)</f>
        <v>0</v>
      </c>
      <c r="BF175" s="178">
        <f>IF(N175="snížená",J175,0)</f>
        <v>0</v>
      </c>
      <c r="BG175" s="178">
        <f>IF(N175="zákl. přenesená",J175,0)</f>
        <v>0</v>
      </c>
      <c r="BH175" s="178">
        <f>IF(N175="sníž. přenesená",J175,0)</f>
        <v>0</v>
      </c>
      <c r="BI175" s="178">
        <f>IF(N175="nulová",J175,0)</f>
        <v>0</v>
      </c>
      <c r="BJ175" s="20" t="s">
        <v>79</v>
      </c>
      <c r="BK175" s="178">
        <f>ROUND(I175*H175,2)</f>
        <v>0</v>
      </c>
      <c r="BL175" s="20" t="s">
        <v>120</v>
      </c>
      <c r="BM175" s="177" t="s">
        <v>221</v>
      </c>
    </row>
    <row r="176" s="2" customFormat="1">
      <c r="A176" s="39"/>
      <c r="B176" s="40"/>
      <c r="C176" s="39"/>
      <c r="D176" s="179" t="s">
        <v>122</v>
      </c>
      <c r="E176" s="39"/>
      <c r="F176" s="180" t="s">
        <v>222</v>
      </c>
      <c r="G176" s="39"/>
      <c r="H176" s="39"/>
      <c r="I176" s="181"/>
      <c r="J176" s="39"/>
      <c r="K176" s="39"/>
      <c r="L176" s="40"/>
      <c r="M176" s="182"/>
      <c r="N176" s="183"/>
      <c r="O176" s="73"/>
      <c r="P176" s="73"/>
      <c r="Q176" s="73"/>
      <c r="R176" s="73"/>
      <c r="S176" s="73"/>
      <c r="T176" s="74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20" t="s">
        <v>122</v>
      </c>
      <c r="AU176" s="20" t="s">
        <v>81</v>
      </c>
    </row>
    <row r="177" s="2" customFormat="1">
      <c r="A177" s="39"/>
      <c r="B177" s="40"/>
      <c r="C177" s="39"/>
      <c r="D177" s="184" t="s">
        <v>124</v>
      </c>
      <c r="E177" s="39"/>
      <c r="F177" s="185" t="s">
        <v>223</v>
      </c>
      <c r="G177" s="39"/>
      <c r="H177" s="39"/>
      <c r="I177" s="181"/>
      <c r="J177" s="39"/>
      <c r="K177" s="39"/>
      <c r="L177" s="40"/>
      <c r="M177" s="182"/>
      <c r="N177" s="183"/>
      <c r="O177" s="73"/>
      <c r="P177" s="73"/>
      <c r="Q177" s="73"/>
      <c r="R177" s="73"/>
      <c r="S177" s="73"/>
      <c r="T177" s="74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20" t="s">
        <v>124</v>
      </c>
      <c r="AU177" s="20" t="s">
        <v>81</v>
      </c>
    </row>
    <row r="178" s="2" customFormat="1">
      <c r="A178" s="39"/>
      <c r="B178" s="40"/>
      <c r="C178" s="39"/>
      <c r="D178" s="179" t="s">
        <v>126</v>
      </c>
      <c r="E178" s="39"/>
      <c r="F178" s="186" t="s">
        <v>127</v>
      </c>
      <c r="G178" s="39"/>
      <c r="H178" s="39"/>
      <c r="I178" s="181"/>
      <c r="J178" s="39"/>
      <c r="K178" s="39"/>
      <c r="L178" s="40"/>
      <c r="M178" s="182"/>
      <c r="N178" s="183"/>
      <c r="O178" s="73"/>
      <c r="P178" s="73"/>
      <c r="Q178" s="73"/>
      <c r="R178" s="73"/>
      <c r="S178" s="73"/>
      <c r="T178" s="74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20" t="s">
        <v>126</v>
      </c>
      <c r="AU178" s="20" t="s">
        <v>81</v>
      </c>
    </row>
    <row r="179" s="13" customFormat="1">
      <c r="A179" s="13"/>
      <c r="B179" s="187"/>
      <c r="C179" s="13"/>
      <c r="D179" s="179" t="s">
        <v>128</v>
      </c>
      <c r="E179" s="188" t="s">
        <v>3</v>
      </c>
      <c r="F179" s="189" t="s">
        <v>129</v>
      </c>
      <c r="G179" s="13"/>
      <c r="H179" s="188" t="s">
        <v>3</v>
      </c>
      <c r="I179" s="190"/>
      <c r="J179" s="13"/>
      <c r="K179" s="13"/>
      <c r="L179" s="187"/>
      <c r="M179" s="191"/>
      <c r="N179" s="192"/>
      <c r="O179" s="192"/>
      <c r="P179" s="192"/>
      <c r="Q179" s="192"/>
      <c r="R179" s="192"/>
      <c r="S179" s="192"/>
      <c r="T179" s="19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88" t="s">
        <v>128</v>
      </c>
      <c r="AU179" s="188" t="s">
        <v>81</v>
      </c>
      <c r="AV179" s="13" t="s">
        <v>79</v>
      </c>
      <c r="AW179" s="13" t="s">
        <v>33</v>
      </c>
      <c r="AX179" s="13" t="s">
        <v>71</v>
      </c>
      <c r="AY179" s="188" t="s">
        <v>112</v>
      </c>
    </row>
    <row r="180" s="13" customFormat="1">
      <c r="A180" s="13"/>
      <c r="B180" s="187"/>
      <c r="C180" s="13"/>
      <c r="D180" s="179" t="s">
        <v>128</v>
      </c>
      <c r="E180" s="188" t="s">
        <v>3</v>
      </c>
      <c r="F180" s="189" t="s">
        <v>200</v>
      </c>
      <c r="G180" s="13"/>
      <c r="H180" s="188" t="s">
        <v>3</v>
      </c>
      <c r="I180" s="190"/>
      <c r="J180" s="13"/>
      <c r="K180" s="13"/>
      <c r="L180" s="187"/>
      <c r="M180" s="191"/>
      <c r="N180" s="192"/>
      <c r="O180" s="192"/>
      <c r="P180" s="192"/>
      <c r="Q180" s="192"/>
      <c r="R180" s="192"/>
      <c r="S180" s="192"/>
      <c r="T180" s="19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88" t="s">
        <v>128</v>
      </c>
      <c r="AU180" s="188" t="s">
        <v>81</v>
      </c>
      <c r="AV180" s="13" t="s">
        <v>79</v>
      </c>
      <c r="AW180" s="13" t="s">
        <v>33</v>
      </c>
      <c r="AX180" s="13" t="s">
        <v>71</v>
      </c>
      <c r="AY180" s="188" t="s">
        <v>112</v>
      </c>
    </row>
    <row r="181" s="14" customFormat="1">
      <c r="A181" s="14"/>
      <c r="B181" s="194"/>
      <c r="C181" s="14"/>
      <c r="D181" s="179" t="s">
        <v>128</v>
      </c>
      <c r="E181" s="195" t="s">
        <v>3</v>
      </c>
      <c r="F181" s="196" t="s">
        <v>224</v>
      </c>
      <c r="G181" s="14"/>
      <c r="H181" s="197">
        <v>534.38300000000004</v>
      </c>
      <c r="I181" s="198"/>
      <c r="J181" s="14"/>
      <c r="K181" s="14"/>
      <c r="L181" s="194"/>
      <c r="M181" s="199"/>
      <c r="N181" s="200"/>
      <c r="O181" s="200"/>
      <c r="P181" s="200"/>
      <c r="Q181" s="200"/>
      <c r="R181" s="200"/>
      <c r="S181" s="200"/>
      <c r="T181" s="201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195" t="s">
        <v>128</v>
      </c>
      <c r="AU181" s="195" t="s">
        <v>81</v>
      </c>
      <c r="AV181" s="14" t="s">
        <v>81</v>
      </c>
      <c r="AW181" s="14" t="s">
        <v>33</v>
      </c>
      <c r="AX181" s="14" t="s">
        <v>79</v>
      </c>
      <c r="AY181" s="195" t="s">
        <v>112</v>
      </c>
    </row>
    <row r="182" s="2" customFormat="1" ht="16.5" customHeight="1">
      <c r="A182" s="39"/>
      <c r="B182" s="165"/>
      <c r="C182" s="166" t="s">
        <v>225</v>
      </c>
      <c r="D182" s="166" t="s">
        <v>115</v>
      </c>
      <c r="E182" s="167" t="s">
        <v>226</v>
      </c>
      <c r="F182" s="168" t="s">
        <v>227</v>
      </c>
      <c r="G182" s="169" t="s">
        <v>173</v>
      </c>
      <c r="H182" s="170">
        <v>9.6099999999999994</v>
      </c>
      <c r="I182" s="171"/>
      <c r="J182" s="172">
        <f>ROUND(I182*H182,2)</f>
        <v>0</v>
      </c>
      <c r="K182" s="168" t="s">
        <v>119</v>
      </c>
      <c r="L182" s="40"/>
      <c r="M182" s="173" t="s">
        <v>3</v>
      </c>
      <c r="N182" s="174" t="s">
        <v>42</v>
      </c>
      <c r="O182" s="73"/>
      <c r="P182" s="175">
        <f>O182*H182</f>
        <v>0</v>
      </c>
      <c r="Q182" s="175">
        <v>0</v>
      </c>
      <c r="R182" s="175">
        <f>Q182*H182</f>
        <v>0</v>
      </c>
      <c r="S182" s="175">
        <v>0</v>
      </c>
      <c r="T182" s="176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177" t="s">
        <v>120</v>
      </c>
      <c r="AT182" s="177" t="s">
        <v>115</v>
      </c>
      <c r="AU182" s="177" t="s">
        <v>81</v>
      </c>
      <c r="AY182" s="20" t="s">
        <v>112</v>
      </c>
      <c r="BE182" s="178">
        <f>IF(N182="základní",J182,0)</f>
        <v>0</v>
      </c>
      <c r="BF182" s="178">
        <f>IF(N182="snížená",J182,0)</f>
        <v>0</v>
      </c>
      <c r="BG182" s="178">
        <f>IF(N182="zákl. přenesená",J182,0)</f>
        <v>0</v>
      </c>
      <c r="BH182" s="178">
        <f>IF(N182="sníž. přenesená",J182,0)</f>
        <v>0</v>
      </c>
      <c r="BI182" s="178">
        <f>IF(N182="nulová",J182,0)</f>
        <v>0</v>
      </c>
      <c r="BJ182" s="20" t="s">
        <v>79</v>
      </c>
      <c r="BK182" s="178">
        <f>ROUND(I182*H182,2)</f>
        <v>0</v>
      </c>
      <c r="BL182" s="20" t="s">
        <v>120</v>
      </c>
      <c r="BM182" s="177" t="s">
        <v>228</v>
      </c>
    </row>
    <row r="183" s="2" customFormat="1">
      <c r="A183" s="39"/>
      <c r="B183" s="40"/>
      <c r="C183" s="39"/>
      <c r="D183" s="179" t="s">
        <v>122</v>
      </c>
      <c r="E183" s="39"/>
      <c r="F183" s="180" t="s">
        <v>229</v>
      </c>
      <c r="G183" s="39"/>
      <c r="H183" s="39"/>
      <c r="I183" s="181"/>
      <c r="J183" s="39"/>
      <c r="K183" s="39"/>
      <c r="L183" s="40"/>
      <c r="M183" s="182"/>
      <c r="N183" s="183"/>
      <c r="O183" s="73"/>
      <c r="P183" s="73"/>
      <c r="Q183" s="73"/>
      <c r="R183" s="73"/>
      <c r="S183" s="73"/>
      <c r="T183" s="74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20" t="s">
        <v>122</v>
      </c>
      <c r="AU183" s="20" t="s">
        <v>81</v>
      </c>
    </row>
    <row r="184" s="2" customFormat="1">
      <c r="A184" s="39"/>
      <c r="B184" s="40"/>
      <c r="C184" s="39"/>
      <c r="D184" s="184" t="s">
        <v>124</v>
      </c>
      <c r="E184" s="39"/>
      <c r="F184" s="185" t="s">
        <v>230</v>
      </c>
      <c r="G184" s="39"/>
      <c r="H184" s="39"/>
      <c r="I184" s="181"/>
      <c r="J184" s="39"/>
      <c r="K184" s="39"/>
      <c r="L184" s="40"/>
      <c r="M184" s="182"/>
      <c r="N184" s="183"/>
      <c r="O184" s="73"/>
      <c r="P184" s="73"/>
      <c r="Q184" s="73"/>
      <c r="R184" s="73"/>
      <c r="S184" s="73"/>
      <c r="T184" s="74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20" t="s">
        <v>124</v>
      </c>
      <c r="AU184" s="20" t="s">
        <v>81</v>
      </c>
    </row>
    <row r="185" s="12" customFormat="1" ht="22.8" customHeight="1">
      <c r="A185" s="12"/>
      <c r="B185" s="152"/>
      <c r="C185" s="12"/>
      <c r="D185" s="153" t="s">
        <v>70</v>
      </c>
      <c r="E185" s="163" t="s">
        <v>231</v>
      </c>
      <c r="F185" s="163" t="s">
        <v>232</v>
      </c>
      <c r="G185" s="12"/>
      <c r="H185" s="12"/>
      <c r="I185" s="155"/>
      <c r="J185" s="164">
        <f>BK185</f>
        <v>0</v>
      </c>
      <c r="K185" s="12"/>
      <c r="L185" s="152"/>
      <c r="M185" s="157"/>
      <c r="N185" s="158"/>
      <c r="O185" s="158"/>
      <c r="P185" s="159">
        <f>SUM(P186:P255)</f>
        <v>0</v>
      </c>
      <c r="Q185" s="158"/>
      <c r="R185" s="159">
        <f>SUM(R186:R255)</f>
        <v>0.24842813000000003</v>
      </c>
      <c r="S185" s="158"/>
      <c r="T185" s="160">
        <f>SUM(T186:T255)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153" t="s">
        <v>81</v>
      </c>
      <c r="AT185" s="161" t="s">
        <v>70</v>
      </c>
      <c r="AU185" s="161" t="s">
        <v>79</v>
      </c>
      <c r="AY185" s="153" t="s">
        <v>112</v>
      </c>
      <c r="BK185" s="162">
        <f>SUM(BK186:BK255)</f>
        <v>0</v>
      </c>
    </row>
    <row r="186" s="2" customFormat="1" ht="16.5" customHeight="1">
      <c r="A186" s="39"/>
      <c r="B186" s="165"/>
      <c r="C186" s="166" t="s">
        <v>233</v>
      </c>
      <c r="D186" s="166" t="s">
        <v>115</v>
      </c>
      <c r="E186" s="167" t="s">
        <v>234</v>
      </c>
      <c r="F186" s="168" t="s">
        <v>235</v>
      </c>
      <c r="G186" s="169" t="s">
        <v>118</v>
      </c>
      <c r="H186" s="170">
        <v>4.8319999999999999</v>
      </c>
      <c r="I186" s="171"/>
      <c r="J186" s="172">
        <f>ROUND(I186*H186,2)</f>
        <v>0</v>
      </c>
      <c r="K186" s="168" t="s">
        <v>119</v>
      </c>
      <c r="L186" s="40"/>
      <c r="M186" s="173" t="s">
        <v>3</v>
      </c>
      <c r="N186" s="174" t="s">
        <v>42</v>
      </c>
      <c r="O186" s="73"/>
      <c r="P186" s="175">
        <f>O186*H186</f>
        <v>0</v>
      </c>
      <c r="Q186" s="175">
        <v>0</v>
      </c>
      <c r="R186" s="175">
        <f>Q186*H186</f>
        <v>0</v>
      </c>
      <c r="S186" s="175">
        <v>0</v>
      </c>
      <c r="T186" s="176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177" t="s">
        <v>120</v>
      </c>
      <c r="AT186" s="177" t="s">
        <v>115</v>
      </c>
      <c r="AU186" s="177" t="s">
        <v>81</v>
      </c>
      <c r="AY186" s="20" t="s">
        <v>112</v>
      </c>
      <c r="BE186" s="178">
        <f>IF(N186="základní",J186,0)</f>
        <v>0</v>
      </c>
      <c r="BF186" s="178">
        <f>IF(N186="snížená",J186,0)</f>
        <v>0</v>
      </c>
      <c r="BG186" s="178">
        <f>IF(N186="zákl. přenesená",J186,0)</f>
        <v>0</v>
      </c>
      <c r="BH186" s="178">
        <f>IF(N186="sníž. přenesená",J186,0)</f>
        <v>0</v>
      </c>
      <c r="BI186" s="178">
        <f>IF(N186="nulová",J186,0)</f>
        <v>0</v>
      </c>
      <c r="BJ186" s="20" t="s">
        <v>79</v>
      </c>
      <c r="BK186" s="178">
        <f>ROUND(I186*H186,2)</f>
        <v>0</v>
      </c>
      <c r="BL186" s="20" t="s">
        <v>120</v>
      </c>
      <c r="BM186" s="177" t="s">
        <v>236</v>
      </c>
    </row>
    <row r="187" s="2" customFormat="1">
      <c r="A187" s="39"/>
      <c r="B187" s="40"/>
      <c r="C187" s="39"/>
      <c r="D187" s="179" t="s">
        <v>122</v>
      </c>
      <c r="E187" s="39"/>
      <c r="F187" s="180" t="s">
        <v>237</v>
      </c>
      <c r="G187" s="39"/>
      <c r="H187" s="39"/>
      <c r="I187" s="181"/>
      <c r="J187" s="39"/>
      <c r="K187" s="39"/>
      <c r="L187" s="40"/>
      <c r="M187" s="182"/>
      <c r="N187" s="183"/>
      <c r="O187" s="73"/>
      <c r="P187" s="73"/>
      <c r="Q187" s="73"/>
      <c r="R187" s="73"/>
      <c r="S187" s="73"/>
      <c r="T187" s="74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20" t="s">
        <v>122</v>
      </c>
      <c r="AU187" s="20" t="s">
        <v>81</v>
      </c>
    </row>
    <row r="188" s="2" customFormat="1">
      <c r="A188" s="39"/>
      <c r="B188" s="40"/>
      <c r="C188" s="39"/>
      <c r="D188" s="184" t="s">
        <v>124</v>
      </c>
      <c r="E188" s="39"/>
      <c r="F188" s="185" t="s">
        <v>238</v>
      </c>
      <c r="G188" s="39"/>
      <c r="H188" s="39"/>
      <c r="I188" s="181"/>
      <c r="J188" s="39"/>
      <c r="K188" s="39"/>
      <c r="L188" s="40"/>
      <c r="M188" s="182"/>
      <c r="N188" s="183"/>
      <c r="O188" s="73"/>
      <c r="P188" s="73"/>
      <c r="Q188" s="73"/>
      <c r="R188" s="73"/>
      <c r="S188" s="73"/>
      <c r="T188" s="74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20" t="s">
        <v>124</v>
      </c>
      <c r="AU188" s="20" t="s">
        <v>81</v>
      </c>
    </row>
    <row r="189" s="2" customFormat="1">
      <c r="A189" s="39"/>
      <c r="B189" s="40"/>
      <c r="C189" s="39"/>
      <c r="D189" s="179" t="s">
        <v>126</v>
      </c>
      <c r="E189" s="39"/>
      <c r="F189" s="186" t="s">
        <v>239</v>
      </c>
      <c r="G189" s="39"/>
      <c r="H189" s="39"/>
      <c r="I189" s="181"/>
      <c r="J189" s="39"/>
      <c r="K189" s="39"/>
      <c r="L189" s="40"/>
      <c r="M189" s="182"/>
      <c r="N189" s="183"/>
      <c r="O189" s="73"/>
      <c r="P189" s="73"/>
      <c r="Q189" s="73"/>
      <c r="R189" s="73"/>
      <c r="S189" s="73"/>
      <c r="T189" s="74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20" t="s">
        <v>126</v>
      </c>
      <c r="AU189" s="20" t="s">
        <v>81</v>
      </c>
    </row>
    <row r="190" s="13" customFormat="1">
      <c r="A190" s="13"/>
      <c r="B190" s="187"/>
      <c r="C190" s="13"/>
      <c r="D190" s="179" t="s">
        <v>128</v>
      </c>
      <c r="E190" s="188" t="s">
        <v>3</v>
      </c>
      <c r="F190" s="189" t="s">
        <v>240</v>
      </c>
      <c r="G190" s="13"/>
      <c r="H190" s="188" t="s">
        <v>3</v>
      </c>
      <c r="I190" s="190"/>
      <c r="J190" s="13"/>
      <c r="K190" s="13"/>
      <c r="L190" s="187"/>
      <c r="M190" s="191"/>
      <c r="N190" s="192"/>
      <c r="O190" s="192"/>
      <c r="P190" s="192"/>
      <c r="Q190" s="192"/>
      <c r="R190" s="192"/>
      <c r="S190" s="192"/>
      <c r="T190" s="19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188" t="s">
        <v>128</v>
      </c>
      <c r="AU190" s="188" t="s">
        <v>81</v>
      </c>
      <c r="AV190" s="13" t="s">
        <v>79</v>
      </c>
      <c r="AW190" s="13" t="s">
        <v>33</v>
      </c>
      <c r="AX190" s="13" t="s">
        <v>71</v>
      </c>
      <c r="AY190" s="188" t="s">
        <v>112</v>
      </c>
    </row>
    <row r="191" s="13" customFormat="1">
      <c r="A191" s="13"/>
      <c r="B191" s="187"/>
      <c r="C191" s="13"/>
      <c r="D191" s="179" t="s">
        <v>128</v>
      </c>
      <c r="E191" s="188" t="s">
        <v>3</v>
      </c>
      <c r="F191" s="189" t="s">
        <v>241</v>
      </c>
      <c r="G191" s="13"/>
      <c r="H191" s="188" t="s">
        <v>3</v>
      </c>
      <c r="I191" s="190"/>
      <c r="J191" s="13"/>
      <c r="K191" s="13"/>
      <c r="L191" s="187"/>
      <c r="M191" s="191"/>
      <c r="N191" s="192"/>
      <c r="O191" s="192"/>
      <c r="P191" s="192"/>
      <c r="Q191" s="192"/>
      <c r="R191" s="192"/>
      <c r="S191" s="192"/>
      <c r="T191" s="19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188" t="s">
        <v>128</v>
      </c>
      <c r="AU191" s="188" t="s">
        <v>81</v>
      </c>
      <c r="AV191" s="13" t="s">
        <v>79</v>
      </c>
      <c r="AW191" s="13" t="s">
        <v>33</v>
      </c>
      <c r="AX191" s="13" t="s">
        <v>71</v>
      </c>
      <c r="AY191" s="188" t="s">
        <v>112</v>
      </c>
    </row>
    <row r="192" s="14" customFormat="1">
      <c r="A192" s="14"/>
      <c r="B192" s="194"/>
      <c r="C192" s="14"/>
      <c r="D192" s="179" t="s">
        <v>128</v>
      </c>
      <c r="E192" s="195" t="s">
        <v>3</v>
      </c>
      <c r="F192" s="196" t="s">
        <v>242</v>
      </c>
      <c r="G192" s="14"/>
      <c r="H192" s="197">
        <v>1.5840000000000001</v>
      </c>
      <c r="I192" s="198"/>
      <c r="J192" s="14"/>
      <c r="K192" s="14"/>
      <c r="L192" s="194"/>
      <c r="M192" s="199"/>
      <c r="N192" s="200"/>
      <c r="O192" s="200"/>
      <c r="P192" s="200"/>
      <c r="Q192" s="200"/>
      <c r="R192" s="200"/>
      <c r="S192" s="200"/>
      <c r="T192" s="201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195" t="s">
        <v>128</v>
      </c>
      <c r="AU192" s="195" t="s">
        <v>81</v>
      </c>
      <c r="AV192" s="14" t="s">
        <v>81</v>
      </c>
      <c r="AW192" s="14" t="s">
        <v>33</v>
      </c>
      <c r="AX192" s="14" t="s">
        <v>71</v>
      </c>
      <c r="AY192" s="195" t="s">
        <v>112</v>
      </c>
    </row>
    <row r="193" s="14" customFormat="1">
      <c r="A193" s="14"/>
      <c r="B193" s="194"/>
      <c r="C193" s="14"/>
      <c r="D193" s="179" t="s">
        <v>128</v>
      </c>
      <c r="E193" s="195" t="s">
        <v>3</v>
      </c>
      <c r="F193" s="196" t="s">
        <v>243</v>
      </c>
      <c r="G193" s="14"/>
      <c r="H193" s="197">
        <v>2.0529999999999999</v>
      </c>
      <c r="I193" s="198"/>
      <c r="J193" s="14"/>
      <c r="K193" s="14"/>
      <c r="L193" s="194"/>
      <c r="M193" s="199"/>
      <c r="N193" s="200"/>
      <c r="O193" s="200"/>
      <c r="P193" s="200"/>
      <c r="Q193" s="200"/>
      <c r="R193" s="200"/>
      <c r="S193" s="200"/>
      <c r="T193" s="201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195" t="s">
        <v>128</v>
      </c>
      <c r="AU193" s="195" t="s">
        <v>81</v>
      </c>
      <c r="AV193" s="14" t="s">
        <v>81</v>
      </c>
      <c r="AW193" s="14" t="s">
        <v>33</v>
      </c>
      <c r="AX193" s="14" t="s">
        <v>71</v>
      </c>
      <c r="AY193" s="195" t="s">
        <v>112</v>
      </c>
    </row>
    <row r="194" s="13" customFormat="1">
      <c r="A194" s="13"/>
      <c r="B194" s="187"/>
      <c r="C194" s="13"/>
      <c r="D194" s="179" t="s">
        <v>128</v>
      </c>
      <c r="E194" s="188" t="s">
        <v>3</v>
      </c>
      <c r="F194" s="189" t="s">
        <v>244</v>
      </c>
      <c r="G194" s="13"/>
      <c r="H194" s="188" t="s">
        <v>3</v>
      </c>
      <c r="I194" s="190"/>
      <c r="J194" s="13"/>
      <c r="K194" s="13"/>
      <c r="L194" s="187"/>
      <c r="M194" s="191"/>
      <c r="N194" s="192"/>
      <c r="O194" s="192"/>
      <c r="P194" s="192"/>
      <c r="Q194" s="192"/>
      <c r="R194" s="192"/>
      <c r="S194" s="192"/>
      <c r="T194" s="19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188" t="s">
        <v>128</v>
      </c>
      <c r="AU194" s="188" t="s">
        <v>81</v>
      </c>
      <c r="AV194" s="13" t="s">
        <v>79</v>
      </c>
      <c r="AW194" s="13" t="s">
        <v>33</v>
      </c>
      <c r="AX194" s="13" t="s">
        <v>71</v>
      </c>
      <c r="AY194" s="188" t="s">
        <v>112</v>
      </c>
    </row>
    <row r="195" s="14" customFormat="1">
      <c r="A195" s="14"/>
      <c r="B195" s="194"/>
      <c r="C195" s="14"/>
      <c r="D195" s="179" t="s">
        <v>128</v>
      </c>
      <c r="E195" s="195" t="s">
        <v>3</v>
      </c>
      <c r="F195" s="196" t="s">
        <v>245</v>
      </c>
      <c r="G195" s="14"/>
      <c r="H195" s="197">
        <v>0.42899999999999999</v>
      </c>
      <c r="I195" s="198"/>
      <c r="J195" s="14"/>
      <c r="K195" s="14"/>
      <c r="L195" s="194"/>
      <c r="M195" s="199"/>
      <c r="N195" s="200"/>
      <c r="O195" s="200"/>
      <c r="P195" s="200"/>
      <c r="Q195" s="200"/>
      <c r="R195" s="200"/>
      <c r="S195" s="200"/>
      <c r="T195" s="201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195" t="s">
        <v>128</v>
      </c>
      <c r="AU195" s="195" t="s">
        <v>81</v>
      </c>
      <c r="AV195" s="14" t="s">
        <v>81</v>
      </c>
      <c r="AW195" s="14" t="s">
        <v>33</v>
      </c>
      <c r="AX195" s="14" t="s">
        <v>71</v>
      </c>
      <c r="AY195" s="195" t="s">
        <v>112</v>
      </c>
    </row>
    <row r="196" s="13" customFormat="1">
      <c r="A196" s="13"/>
      <c r="B196" s="187"/>
      <c r="C196" s="13"/>
      <c r="D196" s="179" t="s">
        <v>128</v>
      </c>
      <c r="E196" s="188" t="s">
        <v>3</v>
      </c>
      <c r="F196" s="189" t="s">
        <v>246</v>
      </c>
      <c r="G196" s="13"/>
      <c r="H196" s="188" t="s">
        <v>3</v>
      </c>
      <c r="I196" s="190"/>
      <c r="J196" s="13"/>
      <c r="K196" s="13"/>
      <c r="L196" s="187"/>
      <c r="M196" s="191"/>
      <c r="N196" s="192"/>
      <c r="O196" s="192"/>
      <c r="P196" s="192"/>
      <c r="Q196" s="192"/>
      <c r="R196" s="192"/>
      <c r="S196" s="192"/>
      <c r="T196" s="19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188" t="s">
        <v>128</v>
      </c>
      <c r="AU196" s="188" t="s">
        <v>81</v>
      </c>
      <c r="AV196" s="13" t="s">
        <v>79</v>
      </c>
      <c r="AW196" s="13" t="s">
        <v>33</v>
      </c>
      <c r="AX196" s="13" t="s">
        <v>71</v>
      </c>
      <c r="AY196" s="188" t="s">
        <v>112</v>
      </c>
    </row>
    <row r="197" s="14" customFormat="1">
      <c r="A197" s="14"/>
      <c r="B197" s="194"/>
      <c r="C197" s="14"/>
      <c r="D197" s="179" t="s">
        <v>128</v>
      </c>
      <c r="E197" s="195" t="s">
        <v>3</v>
      </c>
      <c r="F197" s="196" t="s">
        <v>247</v>
      </c>
      <c r="G197" s="14"/>
      <c r="H197" s="197">
        <v>0.76600000000000001</v>
      </c>
      <c r="I197" s="198"/>
      <c r="J197" s="14"/>
      <c r="K197" s="14"/>
      <c r="L197" s="194"/>
      <c r="M197" s="199"/>
      <c r="N197" s="200"/>
      <c r="O197" s="200"/>
      <c r="P197" s="200"/>
      <c r="Q197" s="200"/>
      <c r="R197" s="200"/>
      <c r="S197" s="200"/>
      <c r="T197" s="201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195" t="s">
        <v>128</v>
      </c>
      <c r="AU197" s="195" t="s">
        <v>81</v>
      </c>
      <c r="AV197" s="14" t="s">
        <v>81</v>
      </c>
      <c r="AW197" s="14" t="s">
        <v>33</v>
      </c>
      <c r="AX197" s="14" t="s">
        <v>71</v>
      </c>
      <c r="AY197" s="195" t="s">
        <v>112</v>
      </c>
    </row>
    <row r="198" s="16" customFormat="1">
      <c r="A198" s="16"/>
      <c r="B198" s="210"/>
      <c r="C198" s="16"/>
      <c r="D198" s="179" t="s">
        <v>128</v>
      </c>
      <c r="E198" s="211" t="s">
        <v>3</v>
      </c>
      <c r="F198" s="212" t="s">
        <v>144</v>
      </c>
      <c r="G198" s="16"/>
      <c r="H198" s="213">
        <v>4.8319999999999999</v>
      </c>
      <c r="I198" s="214"/>
      <c r="J198" s="16"/>
      <c r="K198" s="16"/>
      <c r="L198" s="210"/>
      <c r="M198" s="215"/>
      <c r="N198" s="216"/>
      <c r="O198" s="216"/>
      <c r="P198" s="216"/>
      <c r="Q198" s="216"/>
      <c r="R198" s="216"/>
      <c r="S198" s="216"/>
      <c r="T198" s="217"/>
      <c r="U198" s="16"/>
      <c r="V198" s="16"/>
      <c r="W198" s="16"/>
      <c r="X198" s="16"/>
      <c r="Y198" s="16"/>
      <c r="Z198" s="16"/>
      <c r="AA198" s="16"/>
      <c r="AB198" s="16"/>
      <c r="AC198" s="16"/>
      <c r="AD198" s="16"/>
      <c r="AE198" s="16"/>
      <c r="AT198" s="211" t="s">
        <v>128</v>
      </c>
      <c r="AU198" s="211" t="s">
        <v>81</v>
      </c>
      <c r="AV198" s="16" t="s">
        <v>145</v>
      </c>
      <c r="AW198" s="16" t="s">
        <v>33</v>
      </c>
      <c r="AX198" s="16" t="s">
        <v>79</v>
      </c>
      <c r="AY198" s="211" t="s">
        <v>112</v>
      </c>
    </row>
    <row r="199" s="2" customFormat="1" ht="16.5" customHeight="1">
      <c r="A199" s="39"/>
      <c r="B199" s="165"/>
      <c r="C199" s="218" t="s">
        <v>9</v>
      </c>
      <c r="D199" s="218" t="s">
        <v>164</v>
      </c>
      <c r="E199" s="219" t="s">
        <v>248</v>
      </c>
      <c r="F199" s="220" t="s">
        <v>249</v>
      </c>
      <c r="G199" s="221" t="s">
        <v>118</v>
      </c>
      <c r="H199" s="222">
        <v>3.927</v>
      </c>
      <c r="I199" s="223"/>
      <c r="J199" s="224">
        <f>ROUND(I199*H199,2)</f>
        <v>0</v>
      </c>
      <c r="K199" s="220" t="s">
        <v>3</v>
      </c>
      <c r="L199" s="225"/>
      <c r="M199" s="226" t="s">
        <v>3</v>
      </c>
      <c r="N199" s="227" t="s">
        <v>42</v>
      </c>
      <c r="O199" s="73"/>
      <c r="P199" s="175">
        <f>O199*H199</f>
        <v>0</v>
      </c>
      <c r="Q199" s="175">
        <v>0.026249999999999999</v>
      </c>
      <c r="R199" s="175">
        <f>Q199*H199</f>
        <v>0.10308375</v>
      </c>
      <c r="S199" s="175">
        <v>0</v>
      </c>
      <c r="T199" s="176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177" t="s">
        <v>167</v>
      </c>
      <c r="AT199" s="177" t="s">
        <v>164</v>
      </c>
      <c r="AU199" s="177" t="s">
        <v>81</v>
      </c>
      <c r="AY199" s="20" t="s">
        <v>112</v>
      </c>
      <c r="BE199" s="178">
        <f>IF(N199="základní",J199,0)</f>
        <v>0</v>
      </c>
      <c r="BF199" s="178">
        <f>IF(N199="snížená",J199,0)</f>
        <v>0</v>
      </c>
      <c r="BG199" s="178">
        <f>IF(N199="zákl. přenesená",J199,0)</f>
        <v>0</v>
      </c>
      <c r="BH199" s="178">
        <f>IF(N199="sníž. přenesená",J199,0)</f>
        <v>0</v>
      </c>
      <c r="BI199" s="178">
        <f>IF(N199="nulová",J199,0)</f>
        <v>0</v>
      </c>
      <c r="BJ199" s="20" t="s">
        <v>79</v>
      </c>
      <c r="BK199" s="178">
        <f>ROUND(I199*H199,2)</f>
        <v>0</v>
      </c>
      <c r="BL199" s="20" t="s">
        <v>120</v>
      </c>
      <c r="BM199" s="177" t="s">
        <v>250</v>
      </c>
    </row>
    <row r="200" s="2" customFormat="1">
      <c r="A200" s="39"/>
      <c r="B200" s="40"/>
      <c r="C200" s="39"/>
      <c r="D200" s="179" t="s">
        <v>122</v>
      </c>
      <c r="E200" s="39"/>
      <c r="F200" s="180" t="s">
        <v>251</v>
      </c>
      <c r="G200" s="39"/>
      <c r="H200" s="39"/>
      <c r="I200" s="181"/>
      <c r="J200" s="39"/>
      <c r="K200" s="39"/>
      <c r="L200" s="40"/>
      <c r="M200" s="182"/>
      <c r="N200" s="183"/>
      <c r="O200" s="73"/>
      <c r="P200" s="73"/>
      <c r="Q200" s="73"/>
      <c r="R200" s="73"/>
      <c r="S200" s="73"/>
      <c r="T200" s="74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20" t="s">
        <v>122</v>
      </c>
      <c r="AU200" s="20" t="s">
        <v>81</v>
      </c>
    </row>
    <row r="201" s="13" customFormat="1">
      <c r="A201" s="13"/>
      <c r="B201" s="187"/>
      <c r="C201" s="13"/>
      <c r="D201" s="179" t="s">
        <v>128</v>
      </c>
      <c r="E201" s="188" t="s">
        <v>3</v>
      </c>
      <c r="F201" s="189" t="s">
        <v>252</v>
      </c>
      <c r="G201" s="13"/>
      <c r="H201" s="188" t="s">
        <v>3</v>
      </c>
      <c r="I201" s="190"/>
      <c r="J201" s="13"/>
      <c r="K201" s="13"/>
      <c r="L201" s="187"/>
      <c r="M201" s="191"/>
      <c r="N201" s="192"/>
      <c r="O201" s="192"/>
      <c r="P201" s="192"/>
      <c r="Q201" s="192"/>
      <c r="R201" s="192"/>
      <c r="S201" s="192"/>
      <c r="T201" s="19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188" t="s">
        <v>128</v>
      </c>
      <c r="AU201" s="188" t="s">
        <v>81</v>
      </c>
      <c r="AV201" s="13" t="s">
        <v>79</v>
      </c>
      <c r="AW201" s="13" t="s">
        <v>33</v>
      </c>
      <c r="AX201" s="13" t="s">
        <v>71</v>
      </c>
      <c r="AY201" s="188" t="s">
        <v>112</v>
      </c>
    </row>
    <row r="202" s="14" customFormat="1">
      <c r="A202" s="14"/>
      <c r="B202" s="194"/>
      <c r="C202" s="14"/>
      <c r="D202" s="179" t="s">
        <v>128</v>
      </c>
      <c r="E202" s="195" t="s">
        <v>3</v>
      </c>
      <c r="F202" s="196" t="s">
        <v>253</v>
      </c>
      <c r="G202" s="14"/>
      <c r="H202" s="197">
        <v>1.71</v>
      </c>
      <c r="I202" s="198"/>
      <c r="J202" s="14"/>
      <c r="K202" s="14"/>
      <c r="L202" s="194"/>
      <c r="M202" s="199"/>
      <c r="N202" s="200"/>
      <c r="O202" s="200"/>
      <c r="P202" s="200"/>
      <c r="Q202" s="200"/>
      <c r="R202" s="200"/>
      <c r="S202" s="200"/>
      <c r="T202" s="201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195" t="s">
        <v>128</v>
      </c>
      <c r="AU202" s="195" t="s">
        <v>81</v>
      </c>
      <c r="AV202" s="14" t="s">
        <v>81</v>
      </c>
      <c r="AW202" s="14" t="s">
        <v>33</v>
      </c>
      <c r="AX202" s="14" t="s">
        <v>71</v>
      </c>
      <c r="AY202" s="195" t="s">
        <v>112</v>
      </c>
    </row>
    <row r="203" s="14" customFormat="1">
      <c r="A203" s="14"/>
      <c r="B203" s="194"/>
      <c r="C203" s="14"/>
      <c r="D203" s="179" t="s">
        <v>128</v>
      </c>
      <c r="E203" s="195" t="s">
        <v>3</v>
      </c>
      <c r="F203" s="196" t="s">
        <v>254</v>
      </c>
      <c r="G203" s="14"/>
      <c r="H203" s="197">
        <v>2.2170000000000001</v>
      </c>
      <c r="I203" s="198"/>
      <c r="J203" s="14"/>
      <c r="K203" s="14"/>
      <c r="L203" s="194"/>
      <c r="M203" s="199"/>
      <c r="N203" s="200"/>
      <c r="O203" s="200"/>
      <c r="P203" s="200"/>
      <c r="Q203" s="200"/>
      <c r="R203" s="200"/>
      <c r="S203" s="200"/>
      <c r="T203" s="201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195" t="s">
        <v>128</v>
      </c>
      <c r="AU203" s="195" t="s">
        <v>81</v>
      </c>
      <c r="AV203" s="14" t="s">
        <v>81</v>
      </c>
      <c r="AW203" s="14" t="s">
        <v>33</v>
      </c>
      <c r="AX203" s="14" t="s">
        <v>71</v>
      </c>
      <c r="AY203" s="195" t="s">
        <v>112</v>
      </c>
    </row>
    <row r="204" s="16" customFormat="1">
      <c r="A204" s="16"/>
      <c r="B204" s="210"/>
      <c r="C204" s="16"/>
      <c r="D204" s="179" t="s">
        <v>128</v>
      </c>
      <c r="E204" s="211" t="s">
        <v>3</v>
      </c>
      <c r="F204" s="212" t="s">
        <v>144</v>
      </c>
      <c r="G204" s="16"/>
      <c r="H204" s="213">
        <v>3.927</v>
      </c>
      <c r="I204" s="214"/>
      <c r="J204" s="16"/>
      <c r="K204" s="16"/>
      <c r="L204" s="210"/>
      <c r="M204" s="215"/>
      <c r="N204" s="216"/>
      <c r="O204" s="216"/>
      <c r="P204" s="216"/>
      <c r="Q204" s="216"/>
      <c r="R204" s="216"/>
      <c r="S204" s="216"/>
      <c r="T204" s="217"/>
      <c r="U204" s="16"/>
      <c r="V204" s="16"/>
      <c r="W204" s="16"/>
      <c r="X204" s="16"/>
      <c r="Y204" s="16"/>
      <c r="Z204" s="16"/>
      <c r="AA204" s="16"/>
      <c r="AB204" s="16"/>
      <c r="AC204" s="16"/>
      <c r="AD204" s="16"/>
      <c r="AE204" s="16"/>
      <c r="AT204" s="211" t="s">
        <v>128</v>
      </c>
      <c r="AU204" s="211" t="s">
        <v>81</v>
      </c>
      <c r="AV204" s="16" t="s">
        <v>145</v>
      </c>
      <c r="AW204" s="16" t="s">
        <v>33</v>
      </c>
      <c r="AX204" s="16" t="s">
        <v>79</v>
      </c>
      <c r="AY204" s="211" t="s">
        <v>112</v>
      </c>
    </row>
    <row r="205" s="2" customFormat="1" ht="16.5" customHeight="1">
      <c r="A205" s="39"/>
      <c r="B205" s="165"/>
      <c r="C205" s="218" t="s">
        <v>120</v>
      </c>
      <c r="D205" s="218" t="s">
        <v>164</v>
      </c>
      <c r="E205" s="219" t="s">
        <v>255</v>
      </c>
      <c r="F205" s="220" t="s">
        <v>256</v>
      </c>
      <c r="G205" s="221" t="s">
        <v>118</v>
      </c>
      <c r="H205" s="222">
        <v>1.29</v>
      </c>
      <c r="I205" s="223"/>
      <c r="J205" s="224">
        <f>ROUND(I205*H205,2)</f>
        <v>0</v>
      </c>
      <c r="K205" s="220" t="s">
        <v>3</v>
      </c>
      <c r="L205" s="225"/>
      <c r="M205" s="226" t="s">
        <v>3</v>
      </c>
      <c r="N205" s="227" t="s">
        <v>42</v>
      </c>
      <c r="O205" s="73"/>
      <c r="P205" s="175">
        <f>O205*H205</f>
        <v>0</v>
      </c>
      <c r="Q205" s="175">
        <v>0.018749999999999999</v>
      </c>
      <c r="R205" s="175">
        <f>Q205*H205</f>
        <v>0.024187500000000001</v>
      </c>
      <c r="S205" s="175">
        <v>0</v>
      </c>
      <c r="T205" s="176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177" t="s">
        <v>167</v>
      </c>
      <c r="AT205" s="177" t="s">
        <v>164</v>
      </c>
      <c r="AU205" s="177" t="s">
        <v>81</v>
      </c>
      <c r="AY205" s="20" t="s">
        <v>112</v>
      </c>
      <c r="BE205" s="178">
        <f>IF(N205="základní",J205,0)</f>
        <v>0</v>
      </c>
      <c r="BF205" s="178">
        <f>IF(N205="snížená",J205,0)</f>
        <v>0</v>
      </c>
      <c r="BG205" s="178">
        <f>IF(N205="zákl. přenesená",J205,0)</f>
        <v>0</v>
      </c>
      <c r="BH205" s="178">
        <f>IF(N205="sníž. přenesená",J205,0)</f>
        <v>0</v>
      </c>
      <c r="BI205" s="178">
        <f>IF(N205="nulová",J205,0)</f>
        <v>0</v>
      </c>
      <c r="BJ205" s="20" t="s">
        <v>79</v>
      </c>
      <c r="BK205" s="178">
        <f>ROUND(I205*H205,2)</f>
        <v>0</v>
      </c>
      <c r="BL205" s="20" t="s">
        <v>120</v>
      </c>
      <c r="BM205" s="177" t="s">
        <v>257</v>
      </c>
    </row>
    <row r="206" s="2" customFormat="1">
      <c r="A206" s="39"/>
      <c r="B206" s="40"/>
      <c r="C206" s="39"/>
      <c r="D206" s="179" t="s">
        <v>122</v>
      </c>
      <c r="E206" s="39"/>
      <c r="F206" s="180" t="s">
        <v>258</v>
      </c>
      <c r="G206" s="39"/>
      <c r="H206" s="39"/>
      <c r="I206" s="181"/>
      <c r="J206" s="39"/>
      <c r="K206" s="39"/>
      <c r="L206" s="40"/>
      <c r="M206" s="182"/>
      <c r="N206" s="183"/>
      <c r="O206" s="73"/>
      <c r="P206" s="73"/>
      <c r="Q206" s="73"/>
      <c r="R206" s="73"/>
      <c r="S206" s="73"/>
      <c r="T206" s="74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20" t="s">
        <v>122</v>
      </c>
      <c r="AU206" s="20" t="s">
        <v>81</v>
      </c>
    </row>
    <row r="207" s="13" customFormat="1">
      <c r="A207" s="13"/>
      <c r="B207" s="187"/>
      <c r="C207" s="13"/>
      <c r="D207" s="179" t="s">
        <v>128</v>
      </c>
      <c r="E207" s="188" t="s">
        <v>3</v>
      </c>
      <c r="F207" s="189" t="s">
        <v>259</v>
      </c>
      <c r="G207" s="13"/>
      <c r="H207" s="188" t="s">
        <v>3</v>
      </c>
      <c r="I207" s="190"/>
      <c r="J207" s="13"/>
      <c r="K207" s="13"/>
      <c r="L207" s="187"/>
      <c r="M207" s="191"/>
      <c r="N207" s="192"/>
      <c r="O207" s="192"/>
      <c r="P207" s="192"/>
      <c r="Q207" s="192"/>
      <c r="R207" s="192"/>
      <c r="S207" s="192"/>
      <c r="T207" s="19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188" t="s">
        <v>128</v>
      </c>
      <c r="AU207" s="188" t="s">
        <v>81</v>
      </c>
      <c r="AV207" s="13" t="s">
        <v>79</v>
      </c>
      <c r="AW207" s="13" t="s">
        <v>33</v>
      </c>
      <c r="AX207" s="13" t="s">
        <v>71</v>
      </c>
      <c r="AY207" s="188" t="s">
        <v>112</v>
      </c>
    </row>
    <row r="208" s="14" customFormat="1">
      <c r="A208" s="14"/>
      <c r="B208" s="194"/>
      <c r="C208" s="14"/>
      <c r="D208" s="179" t="s">
        <v>128</v>
      </c>
      <c r="E208" s="195" t="s">
        <v>3</v>
      </c>
      <c r="F208" s="196" t="s">
        <v>260</v>
      </c>
      <c r="G208" s="14"/>
      <c r="H208" s="197">
        <v>0.46300000000000002</v>
      </c>
      <c r="I208" s="198"/>
      <c r="J208" s="14"/>
      <c r="K208" s="14"/>
      <c r="L208" s="194"/>
      <c r="M208" s="199"/>
      <c r="N208" s="200"/>
      <c r="O208" s="200"/>
      <c r="P208" s="200"/>
      <c r="Q208" s="200"/>
      <c r="R208" s="200"/>
      <c r="S208" s="200"/>
      <c r="T208" s="201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195" t="s">
        <v>128</v>
      </c>
      <c r="AU208" s="195" t="s">
        <v>81</v>
      </c>
      <c r="AV208" s="14" t="s">
        <v>81</v>
      </c>
      <c r="AW208" s="14" t="s">
        <v>33</v>
      </c>
      <c r="AX208" s="14" t="s">
        <v>71</v>
      </c>
      <c r="AY208" s="195" t="s">
        <v>112</v>
      </c>
    </row>
    <row r="209" s="13" customFormat="1">
      <c r="A209" s="13"/>
      <c r="B209" s="187"/>
      <c r="C209" s="13"/>
      <c r="D209" s="179" t="s">
        <v>128</v>
      </c>
      <c r="E209" s="188" t="s">
        <v>3</v>
      </c>
      <c r="F209" s="189" t="s">
        <v>261</v>
      </c>
      <c r="G209" s="13"/>
      <c r="H209" s="188" t="s">
        <v>3</v>
      </c>
      <c r="I209" s="190"/>
      <c r="J209" s="13"/>
      <c r="K209" s="13"/>
      <c r="L209" s="187"/>
      <c r="M209" s="191"/>
      <c r="N209" s="192"/>
      <c r="O209" s="192"/>
      <c r="P209" s="192"/>
      <c r="Q209" s="192"/>
      <c r="R209" s="192"/>
      <c r="S209" s="192"/>
      <c r="T209" s="19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188" t="s">
        <v>128</v>
      </c>
      <c r="AU209" s="188" t="s">
        <v>81</v>
      </c>
      <c r="AV209" s="13" t="s">
        <v>79</v>
      </c>
      <c r="AW209" s="13" t="s">
        <v>33</v>
      </c>
      <c r="AX209" s="13" t="s">
        <v>71</v>
      </c>
      <c r="AY209" s="188" t="s">
        <v>112</v>
      </c>
    </row>
    <row r="210" s="14" customFormat="1">
      <c r="A210" s="14"/>
      <c r="B210" s="194"/>
      <c r="C210" s="14"/>
      <c r="D210" s="179" t="s">
        <v>128</v>
      </c>
      <c r="E210" s="195" t="s">
        <v>3</v>
      </c>
      <c r="F210" s="196" t="s">
        <v>262</v>
      </c>
      <c r="G210" s="14"/>
      <c r="H210" s="197">
        <v>0.82699999999999996</v>
      </c>
      <c r="I210" s="198"/>
      <c r="J210" s="14"/>
      <c r="K210" s="14"/>
      <c r="L210" s="194"/>
      <c r="M210" s="199"/>
      <c r="N210" s="200"/>
      <c r="O210" s="200"/>
      <c r="P210" s="200"/>
      <c r="Q210" s="200"/>
      <c r="R210" s="200"/>
      <c r="S210" s="200"/>
      <c r="T210" s="201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195" t="s">
        <v>128</v>
      </c>
      <c r="AU210" s="195" t="s">
        <v>81</v>
      </c>
      <c r="AV210" s="14" t="s">
        <v>81</v>
      </c>
      <c r="AW210" s="14" t="s">
        <v>33</v>
      </c>
      <c r="AX210" s="14" t="s">
        <v>71</v>
      </c>
      <c r="AY210" s="195" t="s">
        <v>112</v>
      </c>
    </row>
    <row r="211" s="16" customFormat="1">
      <c r="A211" s="16"/>
      <c r="B211" s="210"/>
      <c r="C211" s="16"/>
      <c r="D211" s="179" t="s">
        <v>128</v>
      </c>
      <c r="E211" s="211" t="s">
        <v>3</v>
      </c>
      <c r="F211" s="212" t="s">
        <v>144</v>
      </c>
      <c r="G211" s="16"/>
      <c r="H211" s="213">
        <v>1.29</v>
      </c>
      <c r="I211" s="214"/>
      <c r="J211" s="16"/>
      <c r="K211" s="16"/>
      <c r="L211" s="210"/>
      <c r="M211" s="215"/>
      <c r="N211" s="216"/>
      <c r="O211" s="216"/>
      <c r="P211" s="216"/>
      <c r="Q211" s="216"/>
      <c r="R211" s="216"/>
      <c r="S211" s="216"/>
      <c r="T211" s="217"/>
      <c r="U211" s="16"/>
      <c r="V211" s="16"/>
      <c r="W211" s="16"/>
      <c r="X211" s="16"/>
      <c r="Y211" s="16"/>
      <c r="Z211" s="16"/>
      <c r="AA211" s="16"/>
      <c r="AB211" s="16"/>
      <c r="AC211" s="16"/>
      <c r="AD211" s="16"/>
      <c r="AE211" s="16"/>
      <c r="AT211" s="211" t="s">
        <v>128</v>
      </c>
      <c r="AU211" s="211" t="s">
        <v>81</v>
      </c>
      <c r="AV211" s="16" t="s">
        <v>145</v>
      </c>
      <c r="AW211" s="16" t="s">
        <v>33</v>
      </c>
      <c r="AX211" s="16" t="s">
        <v>79</v>
      </c>
      <c r="AY211" s="211" t="s">
        <v>112</v>
      </c>
    </row>
    <row r="212" s="2" customFormat="1" ht="16.5" customHeight="1">
      <c r="A212" s="39"/>
      <c r="B212" s="165"/>
      <c r="C212" s="166" t="s">
        <v>263</v>
      </c>
      <c r="D212" s="166" t="s">
        <v>115</v>
      </c>
      <c r="E212" s="167" t="s">
        <v>264</v>
      </c>
      <c r="F212" s="168" t="s">
        <v>265</v>
      </c>
      <c r="G212" s="169" t="s">
        <v>182</v>
      </c>
      <c r="H212" s="170">
        <v>46.259999999999998</v>
      </c>
      <c r="I212" s="171"/>
      <c r="J212" s="172">
        <f>ROUND(I212*H212,2)</f>
        <v>0</v>
      </c>
      <c r="K212" s="168" t="s">
        <v>119</v>
      </c>
      <c r="L212" s="40"/>
      <c r="M212" s="173" t="s">
        <v>3</v>
      </c>
      <c r="N212" s="174" t="s">
        <v>42</v>
      </c>
      <c r="O212" s="73"/>
      <c r="P212" s="175">
        <f>O212*H212</f>
        <v>0</v>
      </c>
      <c r="Q212" s="175">
        <v>0</v>
      </c>
      <c r="R212" s="175">
        <f>Q212*H212</f>
        <v>0</v>
      </c>
      <c r="S212" s="175">
        <v>0</v>
      </c>
      <c r="T212" s="176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177" t="s">
        <v>120</v>
      </c>
      <c r="AT212" s="177" t="s">
        <v>115</v>
      </c>
      <c r="AU212" s="177" t="s">
        <v>81</v>
      </c>
      <c r="AY212" s="20" t="s">
        <v>112</v>
      </c>
      <c r="BE212" s="178">
        <f>IF(N212="základní",J212,0)</f>
        <v>0</v>
      </c>
      <c r="BF212" s="178">
        <f>IF(N212="snížená",J212,0)</f>
        <v>0</v>
      </c>
      <c r="BG212" s="178">
        <f>IF(N212="zákl. přenesená",J212,0)</f>
        <v>0</v>
      </c>
      <c r="BH212" s="178">
        <f>IF(N212="sníž. přenesená",J212,0)</f>
        <v>0</v>
      </c>
      <c r="BI212" s="178">
        <f>IF(N212="nulová",J212,0)</f>
        <v>0</v>
      </c>
      <c r="BJ212" s="20" t="s">
        <v>79</v>
      </c>
      <c r="BK212" s="178">
        <f>ROUND(I212*H212,2)</f>
        <v>0</v>
      </c>
      <c r="BL212" s="20" t="s">
        <v>120</v>
      </c>
      <c r="BM212" s="177" t="s">
        <v>266</v>
      </c>
    </row>
    <row r="213" s="2" customFormat="1">
      <c r="A213" s="39"/>
      <c r="B213" s="40"/>
      <c r="C213" s="39"/>
      <c r="D213" s="179" t="s">
        <v>122</v>
      </c>
      <c r="E213" s="39"/>
      <c r="F213" s="180" t="s">
        <v>267</v>
      </c>
      <c r="G213" s="39"/>
      <c r="H213" s="39"/>
      <c r="I213" s="181"/>
      <c r="J213" s="39"/>
      <c r="K213" s="39"/>
      <c r="L213" s="40"/>
      <c r="M213" s="182"/>
      <c r="N213" s="183"/>
      <c r="O213" s="73"/>
      <c r="P213" s="73"/>
      <c r="Q213" s="73"/>
      <c r="R213" s="73"/>
      <c r="S213" s="73"/>
      <c r="T213" s="74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20" t="s">
        <v>122</v>
      </c>
      <c r="AU213" s="20" t="s">
        <v>81</v>
      </c>
    </row>
    <row r="214" s="2" customFormat="1">
      <c r="A214" s="39"/>
      <c r="B214" s="40"/>
      <c r="C214" s="39"/>
      <c r="D214" s="184" t="s">
        <v>124</v>
      </c>
      <c r="E214" s="39"/>
      <c r="F214" s="185" t="s">
        <v>268</v>
      </c>
      <c r="G214" s="39"/>
      <c r="H214" s="39"/>
      <c r="I214" s="181"/>
      <c r="J214" s="39"/>
      <c r="K214" s="39"/>
      <c r="L214" s="40"/>
      <c r="M214" s="182"/>
      <c r="N214" s="183"/>
      <c r="O214" s="73"/>
      <c r="P214" s="73"/>
      <c r="Q214" s="73"/>
      <c r="R214" s="73"/>
      <c r="S214" s="73"/>
      <c r="T214" s="74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20" t="s">
        <v>124</v>
      </c>
      <c r="AU214" s="20" t="s">
        <v>81</v>
      </c>
    </row>
    <row r="215" s="2" customFormat="1">
      <c r="A215" s="39"/>
      <c r="B215" s="40"/>
      <c r="C215" s="39"/>
      <c r="D215" s="179" t="s">
        <v>126</v>
      </c>
      <c r="E215" s="39"/>
      <c r="F215" s="186" t="s">
        <v>239</v>
      </c>
      <c r="G215" s="39"/>
      <c r="H215" s="39"/>
      <c r="I215" s="181"/>
      <c r="J215" s="39"/>
      <c r="K215" s="39"/>
      <c r="L215" s="40"/>
      <c r="M215" s="182"/>
      <c r="N215" s="183"/>
      <c r="O215" s="73"/>
      <c r="P215" s="73"/>
      <c r="Q215" s="73"/>
      <c r="R215" s="73"/>
      <c r="S215" s="73"/>
      <c r="T215" s="74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20" t="s">
        <v>126</v>
      </c>
      <c r="AU215" s="20" t="s">
        <v>81</v>
      </c>
    </row>
    <row r="216" s="13" customFormat="1">
      <c r="A216" s="13"/>
      <c r="B216" s="187"/>
      <c r="C216" s="13"/>
      <c r="D216" s="179" t="s">
        <v>128</v>
      </c>
      <c r="E216" s="188" t="s">
        <v>3</v>
      </c>
      <c r="F216" s="189" t="s">
        <v>269</v>
      </c>
      <c r="G216" s="13"/>
      <c r="H216" s="188" t="s">
        <v>3</v>
      </c>
      <c r="I216" s="190"/>
      <c r="J216" s="13"/>
      <c r="K216" s="13"/>
      <c r="L216" s="187"/>
      <c r="M216" s="191"/>
      <c r="N216" s="192"/>
      <c r="O216" s="192"/>
      <c r="P216" s="192"/>
      <c r="Q216" s="192"/>
      <c r="R216" s="192"/>
      <c r="S216" s="192"/>
      <c r="T216" s="19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188" t="s">
        <v>128</v>
      </c>
      <c r="AU216" s="188" t="s">
        <v>81</v>
      </c>
      <c r="AV216" s="13" t="s">
        <v>79</v>
      </c>
      <c r="AW216" s="13" t="s">
        <v>33</v>
      </c>
      <c r="AX216" s="13" t="s">
        <v>71</v>
      </c>
      <c r="AY216" s="188" t="s">
        <v>112</v>
      </c>
    </row>
    <row r="217" s="14" customFormat="1">
      <c r="A217" s="14"/>
      <c r="B217" s="194"/>
      <c r="C217" s="14"/>
      <c r="D217" s="179" t="s">
        <v>128</v>
      </c>
      <c r="E217" s="195" t="s">
        <v>3</v>
      </c>
      <c r="F217" s="196" t="s">
        <v>270</v>
      </c>
      <c r="G217" s="14"/>
      <c r="H217" s="197">
        <v>4.7599999999999998</v>
      </c>
      <c r="I217" s="198"/>
      <c r="J217" s="14"/>
      <c r="K217" s="14"/>
      <c r="L217" s="194"/>
      <c r="M217" s="199"/>
      <c r="N217" s="200"/>
      <c r="O217" s="200"/>
      <c r="P217" s="200"/>
      <c r="Q217" s="200"/>
      <c r="R217" s="200"/>
      <c r="S217" s="200"/>
      <c r="T217" s="201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195" t="s">
        <v>128</v>
      </c>
      <c r="AU217" s="195" t="s">
        <v>81</v>
      </c>
      <c r="AV217" s="14" t="s">
        <v>81</v>
      </c>
      <c r="AW217" s="14" t="s">
        <v>33</v>
      </c>
      <c r="AX217" s="14" t="s">
        <v>71</v>
      </c>
      <c r="AY217" s="195" t="s">
        <v>112</v>
      </c>
    </row>
    <row r="218" s="14" customFormat="1">
      <c r="A218" s="14"/>
      <c r="B218" s="194"/>
      <c r="C218" s="14"/>
      <c r="D218" s="179" t="s">
        <v>128</v>
      </c>
      <c r="E218" s="195" t="s">
        <v>3</v>
      </c>
      <c r="F218" s="196" t="s">
        <v>271</v>
      </c>
      <c r="G218" s="14"/>
      <c r="H218" s="197">
        <v>11.34</v>
      </c>
      <c r="I218" s="198"/>
      <c r="J218" s="14"/>
      <c r="K218" s="14"/>
      <c r="L218" s="194"/>
      <c r="M218" s="199"/>
      <c r="N218" s="200"/>
      <c r="O218" s="200"/>
      <c r="P218" s="200"/>
      <c r="Q218" s="200"/>
      <c r="R218" s="200"/>
      <c r="S218" s="200"/>
      <c r="T218" s="201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195" t="s">
        <v>128</v>
      </c>
      <c r="AU218" s="195" t="s">
        <v>81</v>
      </c>
      <c r="AV218" s="14" t="s">
        <v>81</v>
      </c>
      <c r="AW218" s="14" t="s">
        <v>33</v>
      </c>
      <c r="AX218" s="14" t="s">
        <v>71</v>
      </c>
      <c r="AY218" s="195" t="s">
        <v>112</v>
      </c>
    </row>
    <row r="219" s="14" customFormat="1">
      <c r="A219" s="14"/>
      <c r="B219" s="194"/>
      <c r="C219" s="14"/>
      <c r="D219" s="179" t="s">
        <v>128</v>
      </c>
      <c r="E219" s="195" t="s">
        <v>3</v>
      </c>
      <c r="F219" s="196" t="s">
        <v>272</v>
      </c>
      <c r="G219" s="14"/>
      <c r="H219" s="197">
        <v>16.920000000000002</v>
      </c>
      <c r="I219" s="198"/>
      <c r="J219" s="14"/>
      <c r="K219" s="14"/>
      <c r="L219" s="194"/>
      <c r="M219" s="199"/>
      <c r="N219" s="200"/>
      <c r="O219" s="200"/>
      <c r="P219" s="200"/>
      <c r="Q219" s="200"/>
      <c r="R219" s="200"/>
      <c r="S219" s="200"/>
      <c r="T219" s="201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195" t="s">
        <v>128</v>
      </c>
      <c r="AU219" s="195" t="s">
        <v>81</v>
      </c>
      <c r="AV219" s="14" t="s">
        <v>81</v>
      </c>
      <c r="AW219" s="14" t="s">
        <v>33</v>
      </c>
      <c r="AX219" s="14" t="s">
        <v>71</v>
      </c>
      <c r="AY219" s="195" t="s">
        <v>112</v>
      </c>
    </row>
    <row r="220" s="14" customFormat="1">
      <c r="A220" s="14"/>
      <c r="B220" s="194"/>
      <c r="C220" s="14"/>
      <c r="D220" s="179" t="s">
        <v>128</v>
      </c>
      <c r="E220" s="195" t="s">
        <v>3</v>
      </c>
      <c r="F220" s="196" t="s">
        <v>273</v>
      </c>
      <c r="G220" s="14"/>
      <c r="H220" s="197">
        <v>6.6200000000000001</v>
      </c>
      <c r="I220" s="198"/>
      <c r="J220" s="14"/>
      <c r="K220" s="14"/>
      <c r="L220" s="194"/>
      <c r="M220" s="199"/>
      <c r="N220" s="200"/>
      <c r="O220" s="200"/>
      <c r="P220" s="200"/>
      <c r="Q220" s="200"/>
      <c r="R220" s="200"/>
      <c r="S220" s="200"/>
      <c r="T220" s="201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195" t="s">
        <v>128</v>
      </c>
      <c r="AU220" s="195" t="s">
        <v>81</v>
      </c>
      <c r="AV220" s="14" t="s">
        <v>81</v>
      </c>
      <c r="AW220" s="14" t="s">
        <v>33</v>
      </c>
      <c r="AX220" s="14" t="s">
        <v>71</v>
      </c>
      <c r="AY220" s="195" t="s">
        <v>112</v>
      </c>
    </row>
    <row r="221" s="14" customFormat="1">
      <c r="A221" s="14"/>
      <c r="B221" s="194"/>
      <c r="C221" s="14"/>
      <c r="D221" s="179" t="s">
        <v>128</v>
      </c>
      <c r="E221" s="195" t="s">
        <v>3</v>
      </c>
      <c r="F221" s="196" t="s">
        <v>273</v>
      </c>
      <c r="G221" s="14"/>
      <c r="H221" s="197">
        <v>6.6200000000000001</v>
      </c>
      <c r="I221" s="198"/>
      <c r="J221" s="14"/>
      <c r="K221" s="14"/>
      <c r="L221" s="194"/>
      <c r="M221" s="199"/>
      <c r="N221" s="200"/>
      <c r="O221" s="200"/>
      <c r="P221" s="200"/>
      <c r="Q221" s="200"/>
      <c r="R221" s="200"/>
      <c r="S221" s="200"/>
      <c r="T221" s="201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195" t="s">
        <v>128</v>
      </c>
      <c r="AU221" s="195" t="s">
        <v>81</v>
      </c>
      <c r="AV221" s="14" t="s">
        <v>81</v>
      </c>
      <c r="AW221" s="14" t="s">
        <v>33</v>
      </c>
      <c r="AX221" s="14" t="s">
        <v>71</v>
      </c>
      <c r="AY221" s="195" t="s">
        <v>112</v>
      </c>
    </row>
    <row r="222" s="16" customFormat="1">
      <c r="A222" s="16"/>
      <c r="B222" s="210"/>
      <c r="C222" s="16"/>
      <c r="D222" s="179" t="s">
        <v>128</v>
      </c>
      <c r="E222" s="211" t="s">
        <v>3</v>
      </c>
      <c r="F222" s="212" t="s">
        <v>144</v>
      </c>
      <c r="G222" s="16"/>
      <c r="H222" s="213">
        <v>46.259999999999998</v>
      </c>
      <c r="I222" s="214"/>
      <c r="J222" s="16"/>
      <c r="K222" s="16"/>
      <c r="L222" s="210"/>
      <c r="M222" s="215"/>
      <c r="N222" s="216"/>
      <c r="O222" s="216"/>
      <c r="P222" s="216"/>
      <c r="Q222" s="216"/>
      <c r="R222" s="216"/>
      <c r="S222" s="216"/>
      <c r="T222" s="217"/>
      <c r="U222" s="16"/>
      <c r="V222" s="16"/>
      <c r="W222" s="16"/>
      <c r="X222" s="16"/>
      <c r="Y222" s="16"/>
      <c r="Z222" s="16"/>
      <c r="AA222" s="16"/>
      <c r="AB222" s="16"/>
      <c r="AC222" s="16"/>
      <c r="AD222" s="16"/>
      <c r="AE222" s="16"/>
      <c r="AT222" s="211" t="s">
        <v>128</v>
      </c>
      <c r="AU222" s="211" t="s">
        <v>81</v>
      </c>
      <c r="AV222" s="16" t="s">
        <v>145</v>
      </c>
      <c r="AW222" s="16" t="s">
        <v>33</v>
      </c>
      <c r="AX222" s="16" t="s">
        <v>79</v>
      </c>
      <c r="AY222" s="211" t="s">
        <v>112</v>
      </c>
    </row>
    <row r="223" s="2" customFormat="1" ht="16.5" customHeight="1">
      <c r="A223" s="39"/>
      <c r="B223" s="165"/>
      <c r="C223" s="218" t="s">
        <v>274</v>
      </c>
      <c r="D223" s="218" t="s">
        <v>164</v>
      </c>
      <c r="E223" s="219" t="s">
        <v>275</v>
      </c>
      <c r="F223" s="220" t="s">
        <v>276</v>
      </c>
      <c r="G223" s="221" t="s">
        <v>182</v>
      </c>
      <c r="H223" s="222">
        <v>24.538</v>
      </c>
      <c r="I223" s="223"/>
      <c r="J223" s="224">
        <f>ROUND(I223*H223,2)</f>
        <v>0</v>
      </c>
      <c r="K223" s="220" t="s">
        <v>3</v>
      </c>
      <c r="L223" s="225"/>
      <c r="M223" s="226" t="s">
        <v>3</v>
      </c>
      <c r="N223" s="227" t="s">
        <v>42</v>
      </c>
      <c r="O223" s="73"/>
      <c r="P223" s="175">
        <f>O223*H223</f>
        <v>0</v>
      </c>
      <c r="Q223" s="175">
        <v>0.0030000000000000001</v>
      </c>
      <c r="R223" s="175">
        <f>Q223*H223</f>
        <v>0.073613999999999999</v>
      </c>
      <c r="S223" s="175">
        <v>0</v>
      </c>
      <c r="T223" s="176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177" t="s">
        <v>167</v>
      </c>
      <c r="AT223" s="177" t="s">
        <v>164</v>
      </c>
      <c r="AU223" s="177" t="s">
        <v>81</v>
      </c>
      <c r="AY223" s="20" t="s">
        <v>112</v>
      </c>
      <c r="BE223" s="178">
        <f>IF(N223="základní",J223,0)</f>
        <v>0</v>
      </c>
      <c r="BF223" s="178">
        <f>IF(N223="snížená",J223,0)</f>
        <v>0</v>
      </c>
      <c r="BG223" s="178">
        <f>IF(N223="zákl. přenesená",J223,0)</f>
        <v>0</v>
      </c>
      <c r="BH223" s="178">
        <f>IF(N223="sníž. přenesená",J223,0)</f>
        <v>0</v>
      </c>
      <c r="BI223" s="178">
        <f>IF(N223="nulová",J223,0)</f>
        <v>0</v>
      </c>
      <c r="BJ223" s="20" t="s">
        <v>79</v>
      </c>
      <c r="BK223" s="178">
        <f>ROUND(I223*H223,2)</f>
        <v>0</v>
      </c>
      <c r="BL223" s="20" t="s">
        <v>120</v>
      </c>
      <c r="BM223" s="177" t="s">
        <v>277</v>
      </c>
    </row>
    <row r="224" s="2" customFormat="1">
      <c r="A224" s="39"/>
      <c r="B224" s="40"/>
      <c r="C224" s="39"/>
      <c r="D224" s="179" t="s">
        <v>122</v>
      </c>
      <c r="E224" s="39"/>
      <c r="F224" s="180" t="s">
        <v>278</v>
      </c>
      <c r="G224" s="39"/>
      <c r="H224" s="39"/>
      <c r="I224" s="181"/>
      <c r="J224" s="39"/>
      <c r="K224" s="39"/>
      <c r="L224" s="40"/>
      <c r="M224" s="182"/>
      <c r="N224" s="183"/>
      <c r="O224" s="73"/>
      <c r="P224" s="73"/>
      <c r="Q224" s="73"/>
      <c r="R224" s="73"/>
      <c r="S224" s="73"/>
      <c r="T224" s="74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20" t="s">
        <v>122</v>
      </c>
      <c r="AU224" s="20" t="s">
        <v>81</v>
      </c>
    </row>
    <row r="225" s="13" customFormat="1">
      <c r="A225" s="13"/>
      <c r="B225" s="187"/>
      <c r="C225" s="13"/>
      <c r="D225" s="179" t="s">
        <v>128</v>
      </c>
      <c r="E225" s="188" t="s">
        <v>3</v>
      </c>
      <c r="F225" s="189" t="s">
        <v>269</v>
      </c>
      <c r="G225" s="13"/>
      <c r="H225" s="188" t="s">
        <v>3</v>
      </c>
      <c r="I225" s="190"/>
      <c r="J225" s="13"/>
      <c r="K225" s="13"/>
      <c r="L225" s="187"/>
      <c r="M225" s="191"/>
      <c r="N225" s="192"/>
      <c r="O225" s="192"/>
      <c r="P225" s="192"/>
      <c r="Q225" s="192"/>
      <c r="R225" s="192"/>
      <c r="S225" s="192"/>
      <c r="T225" s="19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188" t="s">
        <v>128</v>
      </c>
      <c r="AU225" s="188" t="s">
        <v>81</v>
      </c>
      <c r="AV225" s="13" t="s">
        <v>79</v>
      </c>
      <c r="AW225" s="13" t="s">
        <v>33</v>
      </c>
      <c r="AX225" s="13" t="s">
        <v>71</v>
      </c>
      <c r="AY225" s="188" t="s">
        <v>112</v>
      </c>
    </row>
    <row r="226" s="13" customFormat="1">
      <c r="A226" s="13"/>
      <c r="B226" s="187"/>
      <c r="C226" s="13"/>
      <c r="D226" s="179" t="s">
        <v>128</v>
      </c>
      <c r="E226" s="188" t="s">
        <v>3</v>
      </c>
      <c r="F226" s="189" t="s">
        <v>279</v>
      </c>
      <c r="G226" s="13"/>
      <c r="H226" s="188" t="s">
        <v>3</v>
      </c>
      <c r="I226" s="190"/>
      <c r="J226" s="13"/>
      <c r="K226" s="13"/>
      <c r="L226" s="187"/>
      <c r="M226" s="191"/>
      <c r="N226" s="192"/>
      <c r="O226" s="192"/>
      <c r="P226" s="192"/>
      <c r="Q226" s="192"/>
      <c r="R226" s="192"/>
      <c r="S226" s="192"/>
      <c r="T226" s="19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188" t="s">
        <v>128</v>
      </c>
      <c r="AU226" s="188" t="s">
        <v>81</v>
      </c>
      <c r="AV226" s="13" t="s">
        <v>79</v>
      </c>
      <c r="AW226" s="13" t="s">
        <v>33</v>
      </c>
      <c r="AX226" s="13" t="s">
        <v>71</v>
      </c>
      <c r="AY226" s="188" t="s">
        <v>112</v>
      </c>
    </row>
    <row r="227" s="14" customFormat="1">
      <c r="A227" s="14"/>
      <c r="B227" s="194"/>
      <c r="C227" s="14"/>
      <c r="D227" s="179" t="s">
        <v>128</v>
      </c>
      <c r="E227" s="195" t="s">
        <v>3</v>
      </c>
      <c r="F227" s="196" t="s">
        <v>280</v>
      </c>
      <c r="G227" s="14"/>
      <c r="H227" s="197">
        <v>5.141</v>
      </c>
      <c r="I227" s="198"/>
      <c r="J227" s="14"/>
      <c r="K227" s="14"/>
      <c r="L227" s="194"/>
      <c r="M227" s="199"/>
      <c r="N227" s="200"/>
      <c r="O227" s="200"/>
      <c r="P227" s="200"/>
      <c r="Q227" s="200"/>
      <c r="R227" s="200"/>
      <c r="S227" s="200"/>
      <c r="T227" s="201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195" t="s">
        <v>128</v>
      </c>
      <c r="AU227" s="195" t="s">
        <v>81</v>
      </c>
      <c r="AV227" s="14" t="s">
        <v>81</v>
      </c>
      <c r="AW227" s="14" t="s">
        <v>33</v>
      </c>
      <c r="AX227" s="14" t="s">
        <v>71</v>
      </c>
      <c r="AY227" s="195" t="s">
        <v>112</v>
      </c>
    </row>
    <row r="228" s="13" customFormat="1">
      <c r="A228" s="13"/>
      <c r="B228" s="187"/>
      <c r="C228" s="13"/>
      <c r="D228" s="179" t="s">
        <v>128</v>
      </c>
      <c r="E228" s="188" t="s">
        <v>3</v>
      </c>
      <c r="F228" s="189" t="s">
        <v>281</v>
      </c>
      <c r="G228" s="13"/>
      <c r="H228" s="188" t="s">
        <v>3</v>
      </c>
      <c r="I228" s="190"/>
      <c r="J228" s="13"/>
      <c r="K228" s="13"/>
      <c r="L228" s="187"/>
      <c r="M228" s="191"/>
      <c r="N228" s="192"/>
      <c r="O228" s="192"/>
      <c r="P228" s="192"/>
      <c r="Q228" s="192"/>
      <c r="R228" s="192"/>
      <c r="S228" s="192"/>
      <c r="T228" s="19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188" t="s">
        <v>128</v>
      </c>
      <c r="AU228" s="188" t="s">
        <v>81</v>
      </c>
      <c r="AV228" s="13" t="s">
        <v>79</v>
      </c>
      <c r="AW228" s="13" t="s">
        <v>33</v>
      </c>
      <c r="AX228" s="13" t="s">
        <v>71</v>
      </c>
      <c r="AY228" s="188" t="s">
        <v>112</v>
      </c>
    </row>
    <row r="229" s="14" customFormat="1">
      <c r="A229" s="14"/>
      <c r="B229" s="194"/>
      <c r="C229" s="14"/>
      <c r="D229" s="179" t="s">
        <v>128</v>
      </c>
      <c r="E229" s="195" t="s">
        <v>3</v>
      </c>
      <c r="F229" s="196" t="s">
        <v>282</v>
      </c>
      <c r="G229" s="14"/>
      <c r="H229" s="197">
        <v>12.247</v>
      </c>
      <c r="I229" s="198"/>
      <c r="J229" s="14"/>
      <c r="K229" s="14"/>
      <c r="L229" s="194"/>
      <c r="M229" s="199"/>
      <c r="N229" s="200"/>
      <c r="O229" s="200"/>
      <c r="P229" s="200"/>
      <c r="Q229" s="200"/>
      <c r="R229" s="200"/>
      <c r="S229" s="200"/>
      <c r="T229" s="201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195" t="s">
        <v>128</v>
      </c>
      <c r="AU229" s="195" t="s">
        <v>81</v>
      </c>
      <c r="AV229" s="14" t="s">
        <v>81</v>
      </c>
      <c r="AW229" s="14" t="s">
        <v>33</v>
      </c>
      <c r="AX229" s="14" t="s">
        <v>71</v>
      </c>
      <c r="AY229" s="195" t="s">
        <v>112</v>
      </c>
    </row>
    <row r="230" s="13" customFormat="1">
      <c r="A230" s="13"/>
      <c r="B230" s="187"/>
      <c r="C230" s="13"/>
      <c r="D230" s="179" t="s">
        <v>128</v>
      </c>
      <c r="E230" s="188" t="s">
        <v>3</v>
      </c>
      <c r="F230" s="189" t="s">
        <v>283</v>
      </c>
      <c r="G230" s="13"/>
      <c r="H230" s="188" t="s">
        <v>3</v>
      </c>
      <c r="I230" s="190"/>
      <c r="J230" s="13"/>
      <c r="K230" s="13"/>
      <c r="L230" s="187"/>
      <c r="M230" s="191"/>
      <c r="N230" s="192"/>
      <c r="O230" s="192"/>
      <c r="P230" s="192"/>
      <c r="Q230" s="192"/>
      <c r="R230" s="192"/>
      <c r="S230" s="192"/>
      <c r="T230" s="19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188" t="s">
        <v>128</v>
      </c>
      <c r="AU230" s="188" t="s">
        <v>81</v>
      </c>
      <c r="AV230" s="13" t="s">
        <v>79</v>
      </c>
      <c r="AW230" s="13" t="s">
        <v>33</v>
      </c>
      <c r="AX230" s="13" t="s">
        <v>71</v>
      </c>
      <c r="AY230" s="188" t="s">
        <v>112</v>
      </c>
    </row>
    <row r="231" s="14" customFormat="1">
      <c r="A231" s="14"/>
      <c r="B231" s="194"/>
      <c r="C231" s="14"/>
      <c r="D231" s="179" t="s">
        <v>128</v>
      </c>
      <c r="E231" s="195" t="s">
        <v>3</v>
      </c>
      <c r="F231" s="196" t="s">
        <v>284</v>
      </c>
      <c r="G231" s="14"/>
      <c r="H231" s="197">
        <v>7.1500000000000004</v>
      </c>
      <c r="I231" s="198"/>
      <c r="J231" s="14"/>
      <c r="K231" s="14"/>
      <c r="L231" s="194"/>
      <c r="M231" s="199"/>
      <c r="N231" s="200"/>
      <c r="O231" s="200"/>
      <c r="P231" s="200"/>
      <c r="Q231" s="200"/>
      <c r="R231" s="200"/>
      <c r="S231" s="200"/>
      <c r="T231" s="201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195" t="s">
        <v>128</v>
      </c>
      <c r="AU231" s="195" t="s">
        <v>81</v>
      </c>
      <c r="AV231" s="14" t="s">
        <v>81</v>
      </c>
      <c r="AW231" s="14" t="s">
        <v>33</v>
      </c>
      <c r="AX231" s="14" t="s">
        <v>71</v>
      </c>
      <c r="AY231" s="195" t="s">
        <v>112</v>
      </c>
    </row>
    <row r="232" s="16" customFormat="1">
      <c r="A232" s="16"/>
      <c r="B232" s="210"/>
      <c r="C232" s="16"/>
      <c r="D232" s="179" t="s">
        <v>128</v>
      </c>
      <c r="E232" s="211" t="s">
        <v>3</v>
      </c>
      <c r="F232" s="212" t="s">
        <v>144</v>
      </c>
      <c r="G232" s="16"/>
      <c r="H232" s="213">
        <v>24.537999999999997</v>
      </c>
      <c r="I232" s="214"/>
      <c r="J232" s="16"/>
      <c r="K232" s="16"/>
      <c r="L232" s="210"/>
      <c r="M232" s="215"/>
      <c r="N232" s="216"/>
      <c r="O232" s="216"/>
      <c r="P232" s="216"/>
      <c r="Q232" s="216"/>
      <c r="R232" s="216"/>
      <c r="S232" s="216"/>
      <c r="T232" s="217"/>
      <c r="U232" s="16"/>
      <c r="V232" s="16"/>
      <c r="W232" s="16"/>
      <c r="X232" s="16"/>
      <c r="Y232" s="16"/>
      <c r="Z232" s="16"/>
      <c r="AA232" s="16"/>
      <c r="AB232" s="16"/>
      <c r="AC232" s="16"/>
      <c r="AD232" s="16"/>
      <c r="AE232" s="16"/>
      <c r="AT232" s="211" t="s">
        <v>128</v>
      </c>
      <c r="AU232" s="211" t="s">
        <v>81</v>
      </c>
      <c r="AV232" s="16" t="s">
        <v>145</v>
      </c>
      <c r="AW232" s="16" t="s">
        <v>33</v>
      </c>
      <c r="AX232" s="16" t="s">
        <v>79</v>
      </c>
      <c r="AY232" s="211" t="s">
        <v>112</v>
      </c>
    </row>
    <row r="233" s="2" customFormat="1" ht="16.5" customHeight="1">
      <c r="A233" s="39"/>
      <c r="B233" s="165"/>
      <c r="C233" s="218" t="s">
        <v>285</v>
      </c>
      <c r="D233" s="218" t="s">
        <v>164</v>
      </c>
      <c r="E233" s="219" t="s">
        <v>286</v>
      </c>
      <c r="F233" s="220" t="s">
        <v>287</v>
      </c>
      <c r="G233" s="221" t="s">
        <v>182</v>
      </c>
      <c r="H233" s="222">
        <v>25.423999999999999</v>
      </c>
      <c r="I233" s="223"/>
      <c r="J233" s="224">
        <f>ROUND(I233*H233,2)</f>
        <v>0</v>
      </c>
      <c r="K233" s="220" t="s">
        <v>3</v>
      </c>
      <c r="L233" s="225"/>
      <c r="M233" s="226" t="s">
        <v>3</v>
      </c>
      <c r="N233" s="227" t="s">
        <v>42</v>
      </c>
      <c r="O233" s="73"/>
      <c r="P233" s="175">
        <f>O233*H233</f>
        <v>0</v>
      </c>
      <c r="Q233" s="175">
        <v>0.0018699999999999999</v>
      </c>
      <c r="R233" s="175">
        <f>Q233*H233</f>
        <v>0.047542879999999996</v>
      </c>
      <c r="S233" s="175">
        <v>0</v>
      </c>
      <c r="T233" s="176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177" t="s">
        <v>167</v>
      </c>
      <c r="AT233" s="177" t="s">
        <v>164</v>
      </c>
      <c r="AU233" s="177" t="s">
        <v>81</v>
      </c>
      <c r="AY233" s="20" t="s">
        <v>112</v>
      </c>
      <c r="BE233" s="178">
        <f>IF(N233="základní",J233,0)</f>
        <v>0</v>
      </c>
      <c r="BF233" s="178">
        <f>IF(N233="snížená",J233,0)</f>
        <v>0</v>
      </c>
      <c r="BG233" s="178">
        <f>IF(N233="zákl. přenesená",J233,0)</f>
        <v>0</v>
      </c>
      <c r="BH233" s="178">
        <f>IF(N233="sníž. přenesená",J233,0)</f>
        <v>0</v>
      </c>
      <c r="BI233" s="178">
        <f>IF(N233="nulová",J233,0)</f>
        <v>0</v>
      </c>
      <c r="BJ233" s="20" t="s">
        <v>79</v>
      </c>
      <c r="BK233" s="178">
        <f>ROUND(I233*H233,2)</f>
        <v>0</v>
      </c>
      <c r="BL233" s="20" t="s">
        <v>120</v>
      </c>
      <c r="BM233" s="177" t="s">
        <v>288</v>
      </c>
    </row>
    <row r="234" s="2" customFormat="1">
      <c r="A234" s="39"/>
      <c r="B234" s="40"/>
      <c r="C234" s="39"/>
      <c r="D234" s="179" t="s">
        <v>122</v>
      </c>
      <c r="E234" s="39"/>
      <c r="F234" s="180" t="s">
        <v>289</v>
      </c>
      <c r="G234" s="39"/>
      <c r="H234" s="39"/>
      <c r="I234" s="181"/>
      <c r="J234" s="39"/>
      <c r="K234" s="39"/>
      <c r="L234" s="40"/>
      <c r="M234" s="182"/>
      <c r="N234" s="183"/>
      <c r="O234" s="73"/>
      <c r="P234" s="73"/>
      <c r="Q234" s="73"/>
      <c r="R234" s="73"/>
      <c r="S234" s="73"/>
      <c r="T234" s="74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20" t="s">
        <v>122</v>
      </c>
      <c r="AU234" s="20" t="s">
        <v>81</v>
      </c>
    </row>
    <row r="235" s="13" customFormat="1">
      <c r="A235" s="13"/>
      <c r="B235" s="187"/>
      <c r="C235" s="13"/>
      <c r="D235" s="179" t="s">
        <v>128</v>
      </c>
      <c r="E235" s="188" t="s">
        <v>3</v>
      </c>
      <c r="F235" s="189" t="s">
        <v>269</v>
      </c>
      <c r="G235" s="13"/>
      <c r="H235" s="188" t="s">
        <v>3</v>
      </c>
      <c r="I235" s="190"/>
      <c r="J235" s="13"/>
      <c r="K235" s="13"/>
      <c r="L235" s="187"/>
      <c r="M235" s="191"/>
      <c r="N235" s="192"/>
      <c r="O235" s="192"/>
      <c r="P235" s="192"/>
      <c r="Q235" s="192"/>
      <c r="R235" s="192"/>
      <c r="S235" s="192"/>
      <c r="T235" s="19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188" t="s">
        <v>128</v>
      </c>
      <c r="AU235" s="188" t="s">
        <v>81</v>
      </c>
      <c r="AV235" s="13" t="s">
        <v>79</v>
      </c>
      <c r="AW235" s="13" t="s">
        <v>33</v>
      </c>
      <c r="AX235" s="13" t="s">
        <v>71</v>
      </c>
      <c r="AY235" s="188" t="s">
        <v>112</v>
      </c>
    </row>
    <row r="236" s="13" customFormat="1">
      <c r="A236" s="13"/>
      <c r="B236" s="187"/>
      <c r="C236" s="13"/>
      <c r="D236" s="179" t="s">
        <v>128</v>
      </c>
      <c r="E236" s="188" t="s">
        <v>3</v>
      </c>
      <c r="F236" s="189" t="s">
        <v>290</v>
      </c>
      <c r="G236" s="13"/>
      <c r="H236" s="188" t="s">
        <v>3</v>
      </c>
      <c r="I236" s="190"/>
      <c r="J236" s="13"/>
      <c r="K236" s="13"/>
      <c r="L236" s="187"/>
      <c r="M236" s="191"/>
      <c r="N236" s="192"/>
      <c r="O236" s="192"/>
      <c r="P236" s="192"/>
      <c r="Q236" s="192"/>
      <c r="R236" s="192"/>
      <c r="S236" s="192"/>
      <c r="T236" s="19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188" t="s">
        <v>128</v>
      </c>
      <c r="AU236" s="188" t="s">
        <v>81</v>
      </c>
      <c r="AV236" s="13" t="s">
        <v>79</v>
      </c>
      <c r="AW236" s="13" t="s">
        <v>33</v>
      </c>
      <c r="AX236" s="13" t="s">
        <v>71</v>
      </c>
      <c r="AY236" s="188" t="s">
        <v>112</v>
      </c>
    </row>
    <row r="237" s="14" customFormat="1">
      <c r="A237" s="14"/>
      <c r="B237" s="194"/>
      <c r="C237" s="14"/>
      <c r="D237" s="179" t="s">
        <v>128</v>
      </c>
      <c r="E237" s="195" t="s">
        <v>3</v>
      </c>
      <c r="F237" s="196" t="s">
        <v>291</v>
      </c>
      <c r="G237" s="14"/>
      <c r="H237" s="197">
        <v>18.274000000000001</v>
      </c>
      <c r="I237" s="198"/>
      <c r="J237" s="14"/>
      <c r="K237" s="14"/>
      <c r="L237" s="194"/>
      <c r="M237" s="199"/>
      <c r="N237" s="200"/>
      <c r="O237" s="200"/>
      <c r="P237" s="200"/>
      <c r="Q237" s="200"/>
      <c r="R237" s="200"/>
      <c r="S237" s="200"/>
      <c r="T237" s="201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195" t="s">
        <v>128</v>
      </c>
      <c r="AU237" s="195" t="s">
        <v>81</v>
      </c>
      <c r="AV237" s="14" t="s">
        <v>81</v>
      </c>
      <c r="AW237" s="14" t="s">
        <v>33</v>
      </c>
      <c r="AX237" s="14" t="s">
        <v>71</v>
      </c>
      <c r="AY237" s="195" t="s">
        <v>112</v>
      </c>
    </row>
    <row r="238" s="13" customFormat="1">
      <c r="A238" s="13"/>
      <c r="B238" s="187"/>
      <c r="C238" s="13"/>
      <c r="D238" s="179" t="s">
        <v>128</v>
      </c>
      <c r="E238" s="188" t="s">
        <v>3</v>
      </c>
      <c r="F238" s="189" t="s">
        <v>292</v>
      </c>
      <c r="G238" s="13"/>
      <c r="H238" s="188" t="s">
        <v>3</v>
      </c>
      <c r="I238" s="190"/>
      <c r="J238" s="13"/>
      <c r="K238" s="13"/>
      <c r="L238" s="187"/>
      <c r="M238" s="191"/>
      <c r="N238" s="192"/>
      <c r="O238" s="192"/>
      <c r="P238" s="192"/>
      <c r="Q238" s="192"/>
      <c r="R238" s="192"/>
      <c r="S238" s="192"/>
      <c r="T238" s="19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188" t="s">
        <v>128</v>
      </c>
      <c r="AU238" s="188" t="s">
        <v>81</v>
      </c>
      <c r="AV238" s="13" t="s">
        <v>79</v>
      </c>
      <c r="AW238" s="13" t="s">
        <v>33</v>
      </c>
      <c r="AX238" s="13" t="s">
        <v>71</v>
      </c>
      <c r="AY238" s="188" t="s">
        <v>112</v>
      </c>
    </row>
    <row r="239" s="14" customFormat="1">
      <c r="A239" s="14"/>
      <c r="B239" s="194"/>
      <c r="C239" s="14"/>
      <c r="D239" s="179" t="s">
        <v>128</v>
      </c>
      <c r="E239" s="195" t="s">
        <v>3</v>
      </c>
      <c r="F239" s="196" t="s">
        <v>284</v>
      </c>
      <c r="G239" s="14"/>
      <c r="H239" s="197">
        <v>7.1500000000000004</v>
      </c>
      <c r="I239" s="198"/>
      <c r="J239" s="14"/>
      <c r="K239" s="14"/>
      <c r="L239" s="194"/>
      <c r="M239" s="199"/>
      <c r="N239" s="200"/>
      <c r="O239" s="200"/>
      <c r="P239" s="200"/>
      <c r="Q239" s="200"/>
      <c r="R239" s="200"/>
      <c r="S239" s="200"/>
      <c r="T239" s="201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195" t="s">
        <v>128</v>
      </c>
      <c r="AU239" s="195" t="s">
        <v>81</v>
      </c>
      <c r="AV239" s="14" t="s">
        <v>81</v>
      </c>
      <c r="AW239" s="14" t="s">
        <v>33</v>
      </c>
      <c r="AX239" s="14" t="s">
        <v>71</v>
      </c>
      <c r="AY239" s="195" t="s">
        <v>112</v>
      </c>
    </row>
    <row r="240" s="16" customFormat="1">
      <c r="A240" s="16"/>
      <c r="B240" s="210"/>
      <c r="C240" s="16"/>
      <c r="D240" s="179" t="s">
        <v>128</v>
      </c>
      <c r="E240" s="211" t="s">
        <v>3</v>
      </c>
      <c r="F240" s="212" t="s">
        <v>144</v>
      </c>
      <c r="G240" s="16"/>
      <c r="H240" s="213">
        <v>25.423999999999999</v>
      </c>
      <c r="I240" s="214"/>
      <c r="J240" s="16"/>
      <c r="K240" s="16"/>
      <c r="L240" s="210"/>
      <c r="M240" s="215"/>
      <c r="N240" s="216"/>
      <c r="O240" s="216"/>
      <c r="P240" s="216"/>
      <c r="Q240" s="216"/>
      <c r="R240" s="216"/>
      <c r="S240" s="216"/>
      <c r="T240" s="217"/>
      <c r="U240" s="16"/>
      <c r="V240" s="16"/>
      <c r="W240" s="16"/>
      <c r="X240" s="16"/>
      <c r="Y240" s="16"/>
      <c r="Z240" s="16"/>
      <c r="AA240" s="16"/>
      <c r="AB240" s="16"/>
      <c r="AC240" s="16"/>
      <c r="AD240" s="16"/>
      <c r="AE240" s="16"/>
      <c r="AT240" s="211" t="s">
        <v>128</v>
      </c>
      <c r="AU240" s="211" t="s">
        <v>81</v>
      </c>
      <c r="AV240" s="16" t="s">
        <v>145</v>
      </c>
      <c r="AW240" s="16" t="s">
        <v>33</v>
      </c>
      <c r="AX240" s="16" t="s">
        <v>79</v>
      </c>
      <c r="AY240" s="211" t="s">
        <v>112</v>
      </c>
    </row>
    <row r="241" s="2" customFormat="1" ht="21.75" customHeight="1">
      <c r="A241" s="39"/>
      <c r="B241" s="165"/>
      <c r="C241" s="166" t="s">
        <v>293</v>
      </c>
      <c r="D241" s="166" t="s">
        <v>115</v>
      </c>
      <c r="E241" s="167" t="s">
        <v>294</v>
      </c>
      <c r="F241" s="168" t="s">
        <v>295</v>
      </c>
      <c r="G241" s="169" t="s">
        <v>296</v>
      </c>
      <c r="H241" s="170">
        <v>1</v>
      </c>
      <c r="I241" s="171"/>
      <c r="J241" s="172">
        <f>ROUND(I241*H241,2)</f>
        <v>0</v>
      </c>
      <c r="K241" s="168" t="s">
        <v>3</v>
      </c>
      <c r="L241" s="40"/>
      <c r="M241" s="173" t="s">
        <v>3</v>
      </c>
      <c r="N241" s="174" t="s">
        <v>42</v>
      </c>
      <c r="O241" s="73"/>
      <c r="P241" s="175">
        <f>O241*H241</f>
        <v>0</v>
      </c>
      <c r="Q241" s="175">
        <v>0</v>
      </c>
      <c r="R241" s="175">
        <f>Q241*H241</f>
        <v>0</v>
      </c>
      <c r="S241" s="175">
        <v>0</v>
      </c>
      <c r="T241" s="176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177" t="s">
        <v>120</v>
      </c>
      <c r="AT241" s="177" t="s">
        <v>115</v>
      </c>
      <c r="AU241" s="177" t="s">
        <v>81</v>
      </c>
      <c r="AY241" s="20" t="s">
        <v>112</v>
      </c>
      <c r="BE241" s="178">
        <f>IF(N241="základní",J241,0)</f>
        <v>0</v>
      </c>
      <c r="BF241" s="178">
        <f>IF(N241="snížená",J241,0)</f>
        <v>0</v>
      </c>
      <c r="BG241" s="178">
        <f>IF(N241="zákl. přenesená",J241,0)</f>
        <v>0</v>
      </c>
      <c r="BH241" s="178">
        <f>IF(N241="sníž. přenesená",J241,0)</f>
        <v>0</v>
      </c>
      <c r="BI241" s="178">
        <f>IF(N241="nulová",J241,0)</f>
        <v>0</v>
      </c>
      <c r="BJ241" s="20" t="s">
        <v>79</v>
      </c>
      <c r="BK241" s="178">
        <f>ROUND(I241*H241,2)</f>
        <v>0</v>
      </c>
      <c r="BL241" s="20" t="s">
        <v>120</v>
      </c>
      <c r="BM241" s="177" t="s">
        <v>297</v>
      </c>
    </row>
    <row r="242" s="2" customFormat="1">
      <c r="A242" s="39"/>
      <c r="B242" s="40"/>
      <c r="C242" s="39"/>
      <c r="D242" s="179" t="s">
        <v>122</v>
      </c>
      <c r="E242" s="39"/>
      <c r="F242" s="180" t="s">
        <v>298</v>
      </c>
      <c r="G242" s="39"/>
      <c r="H242" s="39"/>
      <c r="I242" s="181"/>
      <c r="J242" s="39"/>
      <c r="K242" s="39"/>
      <c r="L242" s="40"/>
      <c r="M242" s="182"/>
      <c r="N242" s="183"/>
      <c r="O242" s="73"/>
      <c r="P242" s="73"/>
      <c r="Q242" s="73"/>
      <c r="R242" s="73"/>
      <c r="S242" s="73"/>
      <c r="T242" s="74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20" t="s">
        <v>122</v>
      </c>
      <c r="AU242" s="20" t="s">
        <v>81</v>
      </c>
    </row>
    <row r="243" s="2" customFormat="1">
      <c r="A243" s="39"/>
      <c r="B243" s="40"/>
      <c r="C243" s="39"/>
      <c r="D243" s="179" t="s">
        <v>126</v>
      </c>
      <c r="E243" s="39"/>
      <c r="F243" s="186" t="s">
        <v>299</v>
      </c>
      <c r="G243" s="39"/>
      <c r="H243" s="39"/>
      <c r="I243" s="181"/>
      <c r="J243" s="39"/>
      <c r="K243" s="39"/>
      <c r="L243" s="40"/>
      <c r="M243" s="182"/>
      <c r="N243" s="183"/>
      <c r="O243" s="73"/>
      <c r="P243" s="73"/>
      <c r="Q243" s="73"/>
      <c r="R243" s="73"/>
      <c r="S243" s="73"/>
      <c r="T243" s="74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20" t="s">
        <v>126</v>
      </c>
      <c r="AU243" s="20" t="s">
        <v>81</v>
      </c>
    </row>
    <row r="244" s="13" customFormat="1">
      <c r="A244" s="13"/>
      <c r="B244" s="187"/>
      <c r="C244" s="13"/>
      <c r="D244" s="179" t="s">
        <v>128</v>
      </c>
      <c r="E244" s="188" t="s">
        <v>3</v>
      </c>
      <c r="F244" s="189" t="s">
        <v>300</v>
      </c>
      <c r="G244" s="13"/>
      <c r="H244" s="188" t="s">
        <v>3</v>
      </c>
      <c r="I244" s="190"/>
      <c r="J244" s="13"/>
      <c r="K244" s="13"/>
      <c r="L244" s="187"/>
      <c r="M244" s="191"/>
      <c r="N244" s="192"/>
      <c r="O244" s="192"/>
      <c r="P244" s="192"/>
      <c r="Q244" s="192"/>
      <c r="R244" s="192"/>
      <c r="S244" s="192"/>
      <c r="T244" s="19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188" t="s">
        <v>128</v>
      </c>
      <c r="AU244" s="188" t="s">
        <v>81</v>
      </c>
      <c r="AV244" s="13" t="s">
        <v>79</v>
      </c>
      <c r="AW244" s="13" t="s">
        <v>33</v>
      </c>
      <c r="AX244" s="13" t="s">
        <v>71</v>
      </c>
      <c r="AY244" s="188" t="s">
        <v>112</v>
      </c>
    </row>
    <row r="245" s="13" customFormat="1">
      <c r="A245" s="13"/>
      <c r="B245" s="187"/>
      <c r="C245" s="13"/>
      <c r="D245" s="179" t="s">
        <v>128</v>
      </c>
      <c r="E245" s="188" t="s">
        <v>3</v>
      </c>
      <c r="F245" s="189" t="s">
        <v>301</v>
      </c>
      <c r="G245" s="13"/>
      <c r="H245" s="188" t="s">
        <v>3</v>
      </c>
      <c r="I245" s="190"/>
      <c r="J245" s="13"/>
      <c r="K245" s="13"/>
      <c r="L245" s="187"/>
      <c r="M245" s="191"/>
      <c r="N245" s="192"/>
      <c r="O245" s="192"/>
      <c r="P245" s="192"/>
      <c r="Q245" s="192"/>
      <c r="R245" s="192"/>
      <c r="S245" s="192"/>
      <c r="T245" s="19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188" t="s">
        <v>128</v>
      </c>
      <c r="AU245" s="188" t="s">
        <v>81</v>
      </c>
      <c r="AV245" s="13" t="s">
        <v>79</v>
      </c>
      <c r="AW245" s="13" t="s">
        <v>33</v>
      </c>
      <c r="AX245" s="13" t="s">
        <v>71</v>
      </c>
      <c r="AY245" s="188" t="s">
        <v>112</v>
      </c>
    </row>
    <row r="246" s="14" customFormat="1">
      <c r="A246" s="14"/>
      <c r="B246" s="194"/>
      <c r="C246" s="14"/>
      <c r="D246" s="179" t="s">
        <v>128</v>
      </c>
      <c r="E246" s="195" t="s">
        <v>3</v>
      </c>
      <c r="F246" s="196" t="s">
        <v>79</v>
      </c>
      <c r="G246" s="14"/>
      <c r="H246" s="197">
        <v>1</v>
      </c>
      <c r="I246" s="198"/>
      <c r="J246" s="14"/>
      <c r="K246" s="14"/>
      <c r="L246" s="194"/>
      <c r="M246" s="199"/>
      <c r="N246" s="200"/>
      <c r="O246" s="200"/>
      <c r="P246" s="200"/>
      <c r="Q246" s="200"/>
      <c r="R246" s="200"/>
      <c r="S246" s="200"/>
      <c r="T246" s="201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195" t="s">
        <v>128</v>
      </c>
      <c r="AU246" s="195" t="s">
        <v>81</v>
      </c>
      <c r="AV246" s="14" t="s">
        <v>81</v>
      </c>
      <c r="AW246" s="14" t="s">
        <v>33</v>
      </c>
      <c r="AX246" s="14" t="s">
        <v>79</v>
      </c>
      <c r="AY246" s="195" t="s">
        <v>112</v>
      </c>
    </row>
    <row r="247" s="2" customFormat="1" ht="21.75" customHeight="1">
      <c r="A247" s="39"/>
      <c r="B247" s="165"/>
      <c r="C247" s="166" t="s">
        <v>8</v>
      </c>
      <c r="D247" s="166" t="s">
        <v>115</v>
      </c>
      <c r="E247" s="167" t="s">
        <v>302</v>
      </c>
      <c r="F247" s="168" t="s">
        <v>303</v>
      </c>
      <c r="G247" s="169" t="s">
        <v>296</v>
      </c>
      <c r="H247" s="170">
        <v>2</v>
      </c>
      <c r="I247" s="171"/>
      <c r="J247" s="172">
        <f>ROUND(I247*H247,2)</f>
        <v>0</v>
      </c>
      <c r="K247" s="168" t="s">
        <v>3</v>
      </c>
      <c r="L247" s="40"/>
      <c r="M247" s="173" t="s">
        <v>3</v>
      </c>
      <c r="N247" s="174" t="s">
        <v>42</v>
      </c>
      <c r="O247" s="73"/>
      <c r="P247" s="175">
        <f>O247*H247</f>
        <v>0</v>
      </c>
      <c r="Q247" s="175">
        <v>0</v>
      </c>
      <c r="R247" s="175">
        <f>Q247*H247</f>
        <v>0</v>
      </c>
      <c r="S247" s="175">
        <v>0</v>
      </c>
      <c r="T247" s="176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177" t="s">
        <v>120</v>
      </c>
      <c r="AT247" s="177" t="s">
        <v>115</v>
      </c>
      <c r="AU247" s="177" t="s">
        <v>81</v>
      </c>
      <c r="AY247" s="20" t="s">
        <v>112</v>
      </c>
      <c r="BE247" s="178">
        <f>IF(N247="základní",J247,0)</f>
        <v>0</v>
      </c>
      <c r="BF247" s="178">
        <f>IF(N247="snížená",J247,0)</f>
        <v>0</v>
      </c>
      <c r="BG247" s="178">
        <f>IF(N247="zákl. přenesená",J247,0)</f>
        <v>0</v>
      </c>
      <c r="BH247" s="178">
        <f>IF(N247="sníž. přenesená",J247,0)</f>
        <v>0</v>
      </c>
      <c r="BI247" s="178">
        <f>IF(N247="nulová",J247,0)</f>
        <v>0</v>
      </c>
      <c r="BJ247" s="20" t="s">
        <v>79</v>
      </c>
      <c r="BK247" s="178">
        <f>ROUND(I247*H247,2)</f>
        <v>0</v>
      </c>
      <c r="BL247" s="20" t="s">
        <v>120</v>
      </c>
      <c r="BM247" s="177" t="s">
        <v>304</v>
      </c>
    </row>
    <row r="248" s="2" customFormat="1">
      <c r="A248" s="39"/>
      <c r="B248" s="40"/>
      <c r="C248" s="39"/>
      <c r="D248" s="179" t="s">
        <v>122</v>
      </c>
      <c r="E248" s="39"/>
      <c r="F248" s="180" t="s">
        <v>305</v>
      </c>
      <c r="G248" s="39"/>
      <c r="H248" s="39"/>
      <c r="I248" s="181"/>
      <c r="J248" s="39"/>
      <c r="K248" s="39"/>
      <c r="L248" s="40"/>
      <c r="M248" s="182"/>
      <c r="N248" s="183"/>
      <c r="O248" s="73"/>
      <c r="P248" s="73"/>
      <c r="Q248" s="73"/>
      <c r="R248" s="73"/>
      <c r="S248" s="73"/>
      <c r="T248" s="74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20" t="s">
        <v>122</v>
      </c>
      <c r="AU248" s="20" t="s">
        <v>81</v>
      </c>
    </row>
    <row r="249" s="2" customFormat="1">
      <c r="A249" s="39"/>
      <c r="B249" s="40"/>
      <c r="C249" s="39"/>
      <c r="D249" s="179" t="s">
        <v>126</v>
      </c>
      <c r="E249" s="39"/>
      <c r="F249" s="186" t="s">
        <v>299</v>
      </c>
      <c r="G249" s="39"/>
      <c r="H249" s="39"/>
      <c r="I249" s="181"/>
      <c r="J249" s="39"/>
      <c r="K249" s="39"/>
      <c r="L249" s="40"/>
      <c r="M249" s="182"/>
      <c r="N249" s="183"/>
      <c r="O249" s="73"/>
      <c r="P249" s="73"/>
      <c r="Q249" s="73"/>
      <c r="R249" s="73"/>
      <c r="S249" s="73"/>
      <c r="T249" s="74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20" t="s">
        <v>126</v>
      </c>
      <c r="AU249" s="20" t="s">
        <v>81</v>
      </c>
    </row>
    <row r="250" s="13" customFormat="1">
      <c r="A250" s="13"/>
      <c r="B250" s="187"/>
      <c r="C250" s="13"/>
      <c r="D250" s="179" t="s">
        <v>128</v>
      </c>
      <c r="E250" s="188" t="s">
        <v>3</v>
      </c>
      <c r="F250" s="189" t="s">
        <v>306</v>
      </c>
      <c r="G250" s="13"/>
      <c r="H250" s="188" t="s">
        <v>3</v>
      </c>
      <c r="I250" s="190"/>
      <c r="J250" s="13"/>
      <c r="K250" s="13"/>
      <c r="L250" s="187"/>
      <c r="M250" s="191"/>
      <c r="N250" s="192"/>
      <c r="O250" s="192"/>
      <c r="P250" s="192"/>
      <c r="Q250" s="192"/>
      <c r="R250" s="192"/>
      <c r="S250" s="192"/>
      <c r="T250" s="19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188" t="s">
        <v>128</v>
      </c>
      <c r="AU250" s="188" t="s">
        <v>81</v>
      </c>
      <c r="AV250" s="13" t="s">
        <v>79</v>
      </c>
      <c r="AW250" s="13" t="s">
        <v>33</v>
      </c>
      <c r="AX250" s="13" t="s">
        <v>71</v>
      </c>
      <c r="AY250" s="188" t="s">
        <v>112</v>
      </c>
    </row>
    <row r="251" s="13" customFormat="1">
      <c r="A251" s="13"/>
      <c r="B251" s="187"/>
      <c r="C251" s="13"/>
      <c r="D251" s="179" t="s">
        <v>128</v>
      </c>
      <c r="E251" s="188" t="s">
        <v>3</v>
      </c>
      <c r="F251" s="189" t="s">
        <v>307</v>
      </c>
      <c r="G251" s="13"/>
      <c r="H251" s="188" t="s">
        <v>3</v>
      </c>
      <c r="I251" s="190"/>
      <c r="J251" s="13"/>
      <c r="K251" s="13"/>
      <c r="L251" s="187"/>
      <c r="M251" s="191"/>
      <c r="N251" s="192"/>
      <c r="O251" s="192"/>
      <c r="P251" s="192"/>
      <c r="Q251" s="192"/>
      <c r="R251" s="192"/>
      <c r="S251" s="192"/>
      <c r="T251" s="19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188" t="s">
        <v>128</v>
      </c>
      <c r="AU251" s="188" t="s">
        <v>81</v>
      </c>
      <c r="AV251" s="13" t="s">
        <v>79</v>
      </c>
      <c r="AW251" s="13" t="s">
        <v>33</v>
      </c>
      <c r="AX251" s="13" t="s">
        <v>71</v>
      </c>
      <c r="AY251" s="188" t="s">
        <v>112</v>
      </c>
    </row>
    <row r="252" s="14" customFormat="1">
      <c r="A252" s="14"/>
      <c r="B252" s="194"/>
      <c r="C252" s="14"/>
      <c r="D252" s="179" t="s">
        <v>128</v>
      </c>
      <c r="E252" s="195" t="s">
        <v>3</v>
      </c>
      <c r="F252" s="196" t="s">
        <v>81</v>
      </c>
      <c r="G252" s="14"/>
      <c r="H252" s="197">
        <v>2</v>
      </c>
      <c r="I252" s="198"/>
      <c r="J252" s="14"/>
      <c r="K252" s="14"/>
      <c r="L252" s="194"/>
      <c r="M252" s="199"/>
      <c r="N252" s="200"/>
      <c r="O252" s="200"/>
      <c r="P252" s="200"/>
      <c r="Q252" s="200"/>
      <c r="R252" s="200"/>
      <c r="S252" s="200"/>
      <c r="T252" s="201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195" t="s">
        <v>128</v>
      </c>
      <c r="AU252" s="195" t="s">
        <v>81</v>
      </c>
      <c r="AV252" s="14" t="s">
        <v>81</v>
      </c>
      <c r="AW252" s="14" t="s">
        <v>33</v>
      </c>
      <c r="AX252" s="14" t="s">
        <v>79</v>
      </c>
      <c r="AY252" s="195" t="s">
        <v>112</v>
      </c>
    </row>
    <row r="253" s="2" customFormat="1" ht="16.5" customHeight="1">
      <c r="A253" s="39"/>
      <c r="B253" s="165"/>
      <c r="C253" s="166" t="s">
        <v>308</v>
      </c>
      <c r="D253" s="166" t="s">
        <v>115</v>
      </c>
      <c r="E253" s="167" t="s">
        <v>309</v>
      </c>
      <c r="F253" s="168" t="s">
        <v>310</v>
      </c>
      <c r="G253" s="169" t="s">
        <v>173</v>
      </c>
      <c r="H253" s="170">
        <v>0.248</v>
      </c>
      <c r="I253" s="171"/>
      <c r="J253" s="172">
        <f>ROUND(I253*H253,2)</f>
        <v>0</v>
      </c>
      <c r="K253" s="168" t="s">
        <v>119</v>
      </c>
      <c r="L253" s="40"/>
      <c r="M253" s="173" t="s">
        <v>3</v>
      </c>
      <c r="N253" s="174" t="s">
        <v>42</v>
      </c>
      <c r="O253" s="73"/>
      <c r="P253" s="175">
        <f>O253*H253</f>
        <v>0</v>
      </c>
      <c r="Q253" s="175">
        <v>0</v>
      </c>
      <c r="R253" s="175">
        <f>Q253*H253</f>
        <v>0</v>
      </c>
      <c r="S253" s="175">
        <v>0</v>
      </c>
      <c r="T253" s="176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177" t="s">
        <v>120</v>
      </c>
      <c r="AT253" s="177" t="s">
        <v>115</v>
      </c>
      <c r="AU253" s="177" t="s">
        <v>81</v>
      </c>
      <c r="AY253" s="20" t="s">
        <v>112</v>
      </c>
      <c r="BE253" s="178">
        <f>IF(N253="základní",J253,0)</f>
        <v>0</v>
      </c>
      <c r="BF253" s="178">
        <f>IF(N253="snížená",J253,0)</f>
        <v>0</v>
      </c>
      <c r="BG253" s="178">
        <f>IF(N253="zákl. přenesená",J253,0)</f>
        <v>0</v>
      </c>
      <c r="BH253" s="178">
        <f>IF(N253="sníž. přenesená",J253,0)</f>
        <v>0</v>
      </c>
      <c r="BI253" s="178">
        <f>IF(N253="nulová",J253,0)</f>
        <v>0</v>
      </c>
      <c r="BJ253" s="20" t="s">
        <v>79</v>
      </c>
      <c r="BK253" s="178">
        <f>ROUND(I253*H253,2)</f>
        <v>0</v>
      </c>
      <c r="BL253" s="20" t="s">
        <v>120</v>
      </c>
      <c r="BM253" s="177" t="s">
        <v>311</v>
      </c>
    </row>
    <row r="254" s="2" customFormat="1">
      <c r="A254" s="39"/>
      <c r="B254" s="40"/>
      <c r="C254" s="39"/>
      <c r="D254" s="179" t="s">
        <v>122</v>
      </c>
      <c r="E254" s="39"/>
      <c r="F254" s="180" t="s">
        <v>312</v>
      </c>
      <c r="G254" s="39"/>
      <c r="H254" s="39"/>
      <c r="I254" s="181"/>
      <c r="J254" s="39"/>
      <c r="K254" s="39"/>
      <c r="L254" s="40"/>
      <c r="M254" s="182"/>
      <c r="N254" s="183"/>
      <c r="O254" s="73"/>
      <c r="P254" s="73"/>
      <c r="Q254" s="73"/>
      <c r="R254" s="73"/>
      <c r="S254" s="73"/>
      <c r="T254" s="74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20" t="s">
        <v>122</v>
      </c>
      <c r="AU254" s="20" t="s">
        <v>81</v>
      </c>
    </row>
    <row r="255" s="2" customFormat="1">
      <c r="A255" s="39"/>
      <c r="B255" s="40"/>
      <c r="C255" s="39"/>
      <c r="D255" s="184" t="s">
        <v>124</v>
      </c>
      <c r="E255" s="39"/>
      <c r="F255" s="185" t="s">
        <v>313</v>
      </c>
      <c r="G255" s="39"/>
      <c r="H255" s="39"/>
      <c r="I255" s="181"/>
      <c r="J255" s="39"/>
      <c r="K255" s="39"/>
      <c r="L255" s="40"/>
      <c r="M255" s="182"/>
      <c r="N255" s="183"/>
      <c r="O255" s="73"/>
      <c r="P255" s="73"/>
      <c r="Q255" s="73"/>
      <c r="R255" s="73"/>
      <c r="S255" s="73"/>
      <c r="T255" s="74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20" t="s">
        <v>124</v>
      </c>
      <c r="AU255" s="20" t="s">
        <v>81</v>
      </c>
    </row>
    <row r="256" s="12" customFormat="1" ht="22.8" customHeight="1">
      <c r="A256" s="12"/>
      <c r="B256" s="152"/>
      <c r="C256" s="12"/>
      <c r="D256" s="153" t="s">
        <v>70</v>
      </c>
      <c r="E256" s="163" t="s">
        <v>314</v>
      </c>
      <c r="F256" s="163" t="s">
        <v>315</v>
      </c>
      <c r="G256" s="12"/>
      <c r="H256" s="12"/>
      <c r="I256" s="155"/>
      <c r="J256" s="164">
        <f>BK256</f>
        <v>0</v>
      </c>
      <c r="K256" s="12"/>
      <c r="L256" s="152"/>
      <c r="M256" s="157"/>
      <c r="N256" s="158"/>
      <c r="O256" s="158"/>
      <c r="P256" s="159">
        <f>SUM(P257:P294)</f>
        <v>0</v>
      </c>
      <c r="Q256" s="158"/>
      <c r="R256" s="159">
        <f>SUM(R257:R294)</f>
        <v>-0.3537169</v>
      </c>
      <c r="S256" s="158"/>
      <c r="T256" s="160">
        <f>SUM(T257:T294)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153" t="s">
        <v>81</v>
      </c>
      <c r="AT256" s="161" t="s">
        <v>70</v>
      </c>
      <c r="AU256" s="161" t="s">
        <v>79</v>
      </c>
      <c r="AY256" s="153" t="s">
        <v>112</v>
      </c>
      <c r="BK256" s="162">
        <f>SUM(BK257:BK294)</f>
        <v>0</v>
      </c>
    </row>
    <row r="257" s="2" customFormat="1" ht="16.5" customHeight="1">
      <c r="A257" s="39"/>
      <c r="B257" s="165"/>
      <c r="C257" s="166" t="s">
        <v>316</v>
      </c>
      <c r="D257" s="166" t="s">
        <v>115</v>
      </c>
      <c r="E257" s="167" t="s">
        <v>317</v>
      </c>
      <c r="F257" s="168" t="s">
        <v>318</v>
      </c>
      <c r="G257" s="169" t="s">
        <v>118</v>
      </c>
      <c r="H257" s="170">
        <v>12.012000000000001</v>
      </c>
      <c r="I257" s="171"/>
      <c r="J257" s="172">
        <f>ROUND(I257*H257,2)</f>
        <v>0</v>
      </c>
      <c r="K257" s="168" t="s">
        <v>119</v>
      </c>
      <c r="L257" s="40"/>
      <c r="M257" s="173" t="s">
        <v>3</v>
      </c>
      <c r="N257" s="174" t="s">
        <v>42</v>
      </c>
      <c r="O257" s="73"/>
      <c r="P257" s="175">
        <f>O257*H257</f>
        <v>0</v>
      </c>
      <c r="Q257" s="175">
        <v>0.00017000000000000001</v>
      </c>
      <c r="R257" s="175">
        <f>Q257*H257</f>
        <v>0.0020420400000000002</v>
      </c>
      <c r="S257" s="175">
        <v>0</v>
      </c>
      <c r="T257" s="176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177" t="s">
        <v>120</v>
      </c>
      <c r="AT257" s="177" t="s">
        <v>115</v>
      </c>
      <c r="AU257" s="177" t="s">
        <v>81</v>
      </c>
      <c r="AY257" s="20" t="s">
        <v>112</v>
      </c>
      <c r="BE257" s="178">
        <f>IF(N257="základní",J257,0)</f>
        <v>0</v>
      </c>
      <c r="BF257" s="178">
        <f>IF(N257="snížená",J257,0)</f>
        <v>0</v>
      </c>
      <c r="BG257" s="178">
        <f>IF(N257="zákl. přenesená",J257,0)</f>
        <v>0</v>
      </c>
      <c r="BH257" s="178">
        <f>IF(N257="sníž. přenesená",J257,0)</f>
        <v>0</v>
      </c>
      <c r="BI257" s="178">
        <f>IF(N257="nulová",J257,0)</f>
        <v>0</v>
      </c>
      <c r="BJ257" s="20" t="s">
        <v>79</v>
      </c>
      <c r="BK257" s="178">
        <f>ROUND(I257*H257,2)</f>
        <v>0</v>
      </c>
      <c r="BL257" s="20" t="s">
        <v>120</v>
      </c>
      <c r="BM257" s="177" t="s">
        <v>319</v>
      </c>
    </row>
    <row r="258" s="2" customFormat="1">
      <c r="A258" s="39"/>
      <c r="B258" s="40"/>
      <c r="C258" s="39"/>
      <c r="D258" s="179" t="s">
        <v>122</v>
      </c>
      <c r="E258" s="39"/>
      <c r="F258" s="180" t="s">
        <v>320</v>
      </c>
      <c r="G258" s="39"/>
      <c r="H258" s="39"/>
      <c r="I258" s="181"/>
      <c r="J258" s="39"/>
      <c r="K258" s="39"/>
      <c r="L258" s="40"/>
      <c r="M258" s="182"/>
      <c r="N258" s="183"/>
      <c r="O258" s="73"/>
      <c r="P258" s="73"/>
      <c r="Q258" s="73"/>
      <c r="R258" s="73"/>
      <c r="S258" s="73"/>
      <c r="T258" s="74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20" t="s">
        <v>122</v>
      </c>
      <c r="AU258" s="20" t="s">
        <v>81</v>
      </c>
    </row>
    <row r="259" s="2" customFormat="1">
      <c r="A259" s="39"/>
      <c r="B259" s="40"/>
      <c r="C259" s="39"/>
      <c r="D259" s="184" t="s">
        <v>124</v>
      </c>
      <c r="E259" s="39"/>
      <c r="F259" s="185" t="s">
        <v>321</v>
      </c>
      <c r="G259" s="39"/>
      <c r="H259" s="39"/>
      <c r="I259" s="181"/>
      <c r="J259" s="39"/>
      <c r="K259" s="39"/>
      <c r="L259" s="40"/>
      <c r="M259" s="182"/>
      <c r="N259" s="183"/>
      <c r="O259" s="73"/>
      <c r="P259" s="73"/>
      <c r="Q259" s="73"/>
      <c r="R259" s="73"/>
      <c r="S259" s="73"/>
      <c r="T259" s="74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20" t="s">
        <v>124</v>
      </c>
      <c r="AU259" s="20" t="s">
        <v>81</v>
      </c>
    </row>
    <row r="260" s="2" customFormat="1">
      <c r="A260" s="39"/>
      <c r="B260" s="40"/>
      <c r="C260" s="39"/>
      <c r="D260" s="179" t="s">
        <v>126</v>
      </c>
      <c r="E260" s="39"/>
      <c r="F260" s="186" t="s">
        <v>239</v>
      </c>
      <c r="G260" s="39"/>
      <c r="H260" s="39"/>
      <c r="I260" s="181"/>
      <c r="J260" s="39"/>
      <c r="K260" s="39"/>
      <c r="L260" s="40"/>
      <c r="M260" s="182"/>
      <c r="N260" s="183"/>
      <c r="O260" s="73"/>
      <c r="P260" s="73"/>
      <c r="Q260" s="73"/>
      <c r="R260" s="73"/>
      <c r="S260" s="73"/>
      <c r="T260" s="74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20" t="s">
        <v>126</v>
      </c>
      <c r="AU260" s="20" t="s">
        <v>81</v>
      </c>
    </row>
    <row r="261" s="13" customFormat="1">
      <c r="A261" s="13"/>
      <c r="B261" s="187"/>
      <c r="C261" s="13"/>
      <c r="D261" s="179" t="s">
        <v>128</v>
      </c>
      <c r="E261" s="188" t="s">
        <v>3</v>
      </c>
      <c r="F261" s="189" t="s">
        <v>322</v>
      </c>
      <c r="G261" s="13"/>
      <c r="H261" s="188" t="s">
        <v>3</v>
      </c>
      <c r="I261" s="190"/>
      <c r="J261" s="13"/>
      <c r="K261" s="13"/>
      <c r="L261" s="187"/>
      <c r="M261" s="191"/>
      <c r="N261" s="192"/>
      <c r="O261" s="192"/>
      <c r="P261" s="192"/>
      <c r="Q261" s="192"/>
      <c r="R261" s="192"/>
      <c r="S261" s="192"/>
      <c r="T261" s="19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188" t="s">
        <v>128</v>
      </c>
      <c r="AU261" s="188" t="s">
        <v>81</v>
      </c>
      <c r="AV261" s="13" t="s">
        <v>79</v>
      </c>
      <c r="AW261" s="13" t="s">
        <v>33</v>
      </c>
      <c r="AX261" s="13" t="s">
        <v>71</v>
      </c>
      <c r="AY261" s="188" t="s">
        <v>112</v>
      </c>
    </row>
    <row r="262" s="13" customFormat="1">
      <c r="A262" s="13"/>
      <c r="B262" s="187"/>
      <c r="C262" s="13"/>
      <c r="D262" s="179" t="s">
        <v>128</v>
      </c>
      <c r="E262" s="188" t="s">
        <v>3</v>
      </c>
      <c r="F262" s="189" t="s">
        <v>279</v>
      </c>
      <c r="G262" s="13"/>
      <c r="H262" s="188" t="s">
        <v>3</v>
      </c>
      <c r="I262" s="190"/>
      <c r="J262" s="13"/>
      <c r="K262" s="13"/>
      <c r="L262" s="187"/>
      <c r="M262" s="191"/>
      <c r="N262" s="192"/>
      <c r="O262" s="192"/>
      <c r="P262" s="192"/>
      <c r="Q262" s="192"/>
      <c r="R262" s="192"/>
      <c r="S262" s="192"/>
      <c r="T262" s="19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188" t="s">
        <v>128</v>
      </c>
      <c r="AU262" s="188" t="s">
        <v>81</v>
      </c>
      <c r="AV262" s="13" t="s">
        <v>79</v>
      </c>
      <c r="AW262" s="13" t="s">
        <v>33</v>
      </c>
      <c r="AX262" s="13" t="s">
        <v>71</v>
      </c>
      <c r="AY262" s="188" t="s">
        <v>112</v>
      </c>
    </row>
    <row r="263" s="14" customFormat="1">
      <c r="A263" s="14"/>
      <c r="B263" s="194"/>
      <c r="C263" s="14"/>
      <c r="D263" s="179" t="s">
        <v>128</v>
      </c>
      <c r="E263" s="195" t="s">
        <v>3</v>
      </c>
      <c r="F263" s="196" t="s">
        <v>323</v>
      </c>
      <c r="G263" s="14"/>
      <c r="H263" s="197">
        <v>1.333</v>
      </c>
      <c r="I263" s="198"/>
      <c r="J263" s="14"/>
      <c r="K263" s="14"/>
      <c r="L263" s="194"/>
      <c r="M263" s="199"/>
      <c r="N263" s="200"/>
      <c r="O263" s="200"/>
      <c r="P263" s="200"/>
      <c r="Q263" s="200"/>
      <c r="R263" s="200"/>
      <c r="S263" s="200"/>
      <c r="T263" s="201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195" t="s">
        <v>128</v>
      </c>
      <c r="AU263" s="195" t="s">
        <v>81</v>
      </c>
      <c r="AV263" s="14" t="s">
        <v>81</v>
      </c>
      <c r="AW263" s="14" t="s">
        <v>33</v>
      </c>
      <c r="AX263" s="14" t="s">
        <v>71</v>
      </c>
      <c r="AY263" s="195" t="s">
        <v>112</v>
      </c>
    </row>
    <row r="264" s="13" customFormat="1">
      <c r="A264" s="13"/>
      <c r="B264" s="187"/>
      <c r="C264" s="13"/>
      <c r="D264" s="179" t="s">
        <v>128</v>
      </c>
      <c r="E264" s="188" t="s">
        <v>3</v>
      </c>
      <c r="F264" s="189" t="s">
        <v>281</v>
      </c>
      <c r="G264" s="13"/>
      <c r="H264" s="188" t="s">
        <v>3</v>
      </c>
      <c r="I264" s="190"/>
      <c r="J264" s="13"/>
      <c r="K264" s="13"/>
      <c r="L264" s="187"/>
      <c r="M264" s="191"/>
      <c r="N264" s="192"/>
      <c r="O264" s="192"/>
      <c r="P264" s="192"/>
      <c r="Q264" s="192"/>
      <c r="R264" s="192"/>
      <c r="S264" s="192"/>
      <c r="T264" s="19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188" t="s">
        <v>128</v>
      </c>
      <c r="AU264" s="188" t="s">
        <v>81</v>
      </c>
      <c r="AV264" s="13" t="s">
        <v>79</v>
      </c>
      <c r="AW264" s="13" t="s">
        <v>33</v>
      </c>
      <c r="AX264" s="13" t="s">
        <v>71</v>
      </c>
      <c r="AY264" s="188" t="s">
        <v>112</v>
      </c>
    </row>
    <row r="265" s="14" customFormat="1">
      <c r="A265" s="14"/>
      <c r="B265" s="194"/>
      <c r="C265" s="14"/>
      <c r="D265" s="179" t="s">
        <v>128</v>
      </c>
      <c r="E265" s="195" t="s">
        <v>3</v>
      </c>
      <c r="F265" s="196" t="s">
        <v>324</v>
      </c>
      <c r="G265" s="14"/>
      <c r="H265" s="197">
        <v>3.1749999999999998</v>
      </c>
      <c r="I265" s="198"/>
      <c r="J265" s="14"/>
      <c r="K265" s="14"/>
      <c r="L265" s="194"/>
      <c r="M265" s="199"/>
      <c r="N265" s="200"/>
      <c r="O265" s="200"/>
      <c r="P265" s="200"/>
      <c r="Q265" s="200"/>
      <c r="R265" s="200"/>
      <c r="S265" s="200"/>
      <c r="T265" s="201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195" t="s">
        <v>128</v>
      </c>
      <c r="AU265" s="195" t="s">
        <v>81</v>
      </c>
      <c r="AV265" s="14" t="s">
        <v>81</v>
      </c>
      <c r="AW265" s="14" t="s">
        <v>33</v>
      </c>
      <c r="AX265" s="14" t="s">
        <v>71</v>
      </c>
      <c r="AY265" s="195" t="s">
        <v>112</v>
      </c>
    </row>
    <row r="266" s="13" customFormat="1">
      <c r="A266" s="13"/>
      <c r="B266" s="187"/>
      <c r="C266" s="13"/>
      <c r="D266" s="179" t="s">
        <v>128</v>
      </c>
      <c r="E266" s="188" t="s">
        <v>3</v>
      </c>
      <c r="F266" s="189" t="s">
        <v>283</v>
      </c>
      <c r="G266" s="13"/>
      <c r="H266" s="188" t="s">
        <v>3</v>
      </c>
      <c r="I266" s="190"/>
      <c r="J266" s="13"/>
      <c r="K266" s="13"/>
      <c r="L266" s="187"/>
      <c r="M266" s="191"/>
      <c r="N266" s="192"/>
      <c r="O266" s="192"/>
      <c r="P266" s="192"/>
      <c r="Q266" s="192"/>
      <c r="R266" s="192"/>
      <c r="S266" s="192"/>
      <c r="T266" s="19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188" t="s">
        <v>128</v>
      </c>
      <c r="AU266" s="188" t="s">
        <v>81</v>
      </c>
      <c r="AV266" s="13" t="s">
        <v>79</v>
      </c>
      <c r="AW266" s="13" t="s">
        <v>33</v>
      </c>
      <c r="AX266" s="13" t="s">
        <v>71</v>
      </c>
      <c r="AY266" s="188" t="s">
        <v>112</v>
      </c>
    </row>
    <row r="267" s="14" customFormat="1">
      <c r="A267" s="14"/>
      <c r="B267" s="194"/>
      <c r="C267" s="14"/>
      <c r="D267" s="179" t="s">
        <v>128</v>
      </c>
      <c r="E267" s="195" t="s">
        <v>3</v>
      </c>
      <c r="F267" s="196" t="s">
        <v>325</v>
      </c>
      <c r="G267" s="14"/>
      <c r="H267" s="197">
        <v>1.8540000000000001</v>
      </c>
      <c r="I267" s="198"/>
      <c r="J267" s="14"/>
      <c r="K267" s="14"/>
      <c r="L267" s="194"/>
      <c r="M267" s="199"/>
      <c r="N267" s="200"/>
      <c r="O267" s="200"/>
      <c r="P267" s="200"/>
      <c r="Q267" s="200"/>
      <c r="R267" s="200"/>
      <c r="S267" s="200"/>
      <c r="T267" s="201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195" t="s">
        <v>128</v>
      </c>
      <c r="AU267" s="195" t="s">
        <v>81</v>
      </c>
      <c r="AV267" s="14" t="s">
        <v>81</v>
      </c>
      <c r="AW267" s="14" t="s">
        <v>33</v>
      </c>
      <c r="AX267" s="14" t="s">
        <v>71</v>
      </c>
      <c r="AY267" s="195" t="s">
        <v>112</v>
      </c>
    </row>
    <row r="268" s="13" customFormat="1">
      <c r="A268" s="13"/>
      <c r="B268" s="187"/>
      <c r="C268" s="13"/>
      <c r="D268" s="179" t="s">
        <v>128</v>
      </c>
      <c r="E268" s="188" t="s">
        <v>3</v>
      </c>
      <c r="F268" s="189" t="s">
        <v>290</v>
      </c>
      <c r="G268" s="13"/>
      <c r="H268" s="188" t="s">
        <v>3</v>
      </c>
      <c r="I268" s="190"/>
      <c r="J268" s="13"/>
      <c r="K268" s="13"/>
      <c r="L268" s="187"/>
      <c r="M268" s="191"/>
      <c r="N268" s="192"/>
      <c r="O268" s="192"/>
      <c r="P268" s="192"/>
      <c r="Q268" s="192"/>
      <c r="R268" s="192"/>
      <c r="S268" s="192"/>
      <c r="T268" s="19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188" t="s">
        <v>128</v>
      </c>
      <c r="AU268" s="188" t="s">
        <v>81</v>
      </c>
      <c r="AV268" s="13" t="s">
        <v>79</v>
      </c>
      <c r="AW268" s="13" t="s">
        <v>33</v>
      </c>
      <c r="AX268" s="13" t="s">
        <v>71</v>
      </c>
      <c r="AY268" s="188" t="s">
        <v>112</v>
      </c>
    </row>
    <row r="269" s="14" customFormat="1">
      <c r="A269" s="14"/>
      <c r="B269" s="194"/>
      <c r="C269" s="14"/>
      <c r="D269" s="179" t="s">
        <v>128</v>
      </c>
      <c r="E269" s="195" t="s">
        <v>3</v>
      </c>
      <c r="F269" s="196" t="s">
        <v>326</v>
      </c>
      <c r="G269" s="14"/>
      <c r="H269" s="197">
        <v>4.0609999999999999</v>
      </c>
      <c r="I269" s="198"/>
      <c r="J269" s="14"/>
      <c r="K269" s="14"/>
      <c r="L269" s="194"/>
      <c r="M269" s="199"/>
      <c r="N269" s="200"/>
      <c r="O269" s="200"/>
      <c r="P269" s="200"/>
      <c r="Q269" s="200"/>
      <c r="R269" s="200"/>
      <c r="S269" s="200"/>
      <c r="T269" s="201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195" t="s">
        <v>128</v>
      </c>
      <c r="AU269" s="195" t="s">
        <v>81</v>
      </c>
      <c r="AV269" s="14" t="s">
        <v>81</v>
      </c>
      <c r="AW269" s="14" t="s">
        <v>33</v>
      </c>
      <c r="AX269" s="14" t="s">
        <v>71</v>
      </c>
      <c r="AY269" s="195" t="s">
        <v>112</v>
      </c>
    </row>
    <row r="270" s="13" customFormat="1">
      <c r="A270" s="13"/>
      <c r="B270" s="187"/>
      <c r="C270" s="13"/>
      <c r="D270" s="179" t="s">
        <v>128</v>
      </c>
      <c r="E270" s="188" t="s">
        <v>3</v>
      </c>
      <c r="F270" s="189" t="s">
        <v>292</v>
      </c>
      <c r="G270" s="13"/>
      <c r="H270" s="188" t="s">
        <v>3</v>
      </c>
      <c r="I270" s="190"/>
      <c r="J270" s="13"/>
      <c r="K270" s="13"/>
      <c r="L270" s="187"/>
      <c r="M270" s="191"/>
      <c r="N270" s="192"/>
      <c r="O270" s="192"/>
      <c r="P270" s="192"/>
      <c r="Q270" s="192"/>
      <c r="R270" s="192"/>
      <c r="S270" s="192"/>
      <c r="T270" s="19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188" t="s">
        <v>128</v>
      </c>
      <c r="AU270" s="188" t="s">
        <v>81</v>
      </c>
      <c r="AV270" s="13" t="s">
        <v>79</v>
      </c>
      <c r="AW270" s="13" t="s">
        <v>33</v>
      </c>
      <c r="AX270" s="13" t="s">
        <v>71</v>
      </c>
      <c r="AY270" s="188" t="s">
        <v>112</v>
      </c>
    </row>
    <row r="271" s="14" customFormat="1">
      <c r="A271" s="14"/>
      <c r="B271" s="194"/>
      <c r="C271" s="14"/>
      <c r="D271" s="179" t="s">
        <v>128</v>
      </c>
      <c r="E271" s="195" t="s">
        <v>3</v>
      </c>
      <c r="F271" s="196" t="s">
        <v>327</v>
      </c>
      <c r="G271" s="14"/>
      <c r="H271" s="197">
        <v>1.589</v>
      </c>
      <c r="I271" s="198"/>
      <c r="J271" s="14"/>
      <c r="K271" s="14"/>
      <c r="L271" s="194"/>
      <c r="M271" s="199"/>
      <c r="N271" s="200"/>
      <c r="O271" s="200"/>
      <c r="P271" s="200"/>
      <c r="Q271" s="200"/>
      <c r="R271" s="200"/>
      <c r="S271" s="200"/>
      <c r="T271" s="201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195" t="s">
        <v>128</v>
      </c>
      <c r="AU271" s="195" t="s">
        <v>81</v>
      </c>
      <c r="AV271" s="14" t="s">
        <v>81</v>
      </c>
      <c r="AW271" s="14" t="s">
        <v>33</v>
      </c>
      <c r="AX271" s="14" t="s">
        <v>71</v>
      </c>
      <c r="AY271" s="195" t="s">
        <v>112</v>
      </c>
    </row>
    <row r="272" s="16" customFormat="1">
      <c r="A272" s="16"/>
      <c r="B272" s="210"/>
      <c r="C272" s="16"/>
      <c r="D272" s="179" t="s">
        <v>128</v>
      </c>
      <c r="E272" s="211" t="s">
        <v>3</v>
      </c>
      <c r="F272" s="212" t="s">
        <v>144</v>
      </c>
      <c r="G272" s="16"/>
      <c r="H272" s="213">
        <v>12.012000000000001</v>
      </c>
      <c r="I272" s="214"/>
      <c r="J272" s="16"/>
      <c r="K272" s="16"/>
      <c r="L272" s="210"/>
      <c r="M272" s="215"/>
      <c r="N272" s="216"/>
      <c r="O272" s="216"/>
      <c r="P272" s="216"/>
      <c r="Q272" s="216"/>
      <c r="R272" s="216"/>
      <c r="S272" s="216"/>
      <c r="T272" s="217"/>
      <c r="U272" s="16"/>
      <c r="V272" s="16"/>
      <c r="W272" s="16"/>
      <c r="X272" s="16"/>
      <c r="Y272" s="16"/>
      <c r="Z272" s="16"/>
      <c r="AA272" s="16"/>
      <c r="AB272" s="16"/>
      <c r="AC272" s="16"/>
      <c r="AD272" s="16"/>
      <c r="AE272" s="16"/>
      <c r="AT272" s="211" t="s">
        <v>128</v>
      </c>
      <c r="AU272" s="211" t="s">
        <v>81</v>
      </c>
      <c r="AV272" s="16" t="s">
        <v>145</v>
      </c>
      <c r="AW272" s="16" t="s">
        <v>33</v>
      </c>
      <c r="AX272" s="16" t="s">
        <v>79</v>
      </c>
      <c r="AY272" s="211" t="s">
        <v>112</v>
      </c>
    </row>
    <row r="273" s="2" customFormat="1" ht="16.5" customHeight="1">
      <c r="A273" s="39"/>
      <c r="B273" s="165"/>
      <c r="C273" s="166" t="s">
        <v>328</v>
      </c>
      <c r="D273" s="166" t="s">
        <v>115</v>
      </c>
      <c r="E273" s="167" t="s">
        <v>329</v>
      </c>
      <c r="F273" s="168" t="s">
        <v>330</v>
      </c>
      <c r="G273" s="169" t="s">
        <v>118</v>
      </c>
      <c r="H273" s="170">
        <v>4.8319999999999999</v>
      </c>
      <c r="I273" s="171"/>
      <c r="J273" s="172">
        <f>ROUND(I273*H273,2)</f>
        <v>0</v>
      </c>
      <c r="K273" s="168" t="s">
        <v>119</v>
      </c>
      <c r="L273" s="40"/>
      <c r="M273" s="173" t="s">
        <v>3</v>
      </c>
      <c r="N273" s="174" t="s">
        <v>42</v>
      </c>
      <c r="O273" s="73"/>
      <c r="P273" s="175">
        <f>O273*H273</f>
        <v>0</v>
      </c>
      <c r="Q273" s="175">
        <v>0.00025000000000000001</v>
      </c>
      <c r="R273" s="175">
        <f>Q273*H273</f>
        <v>0.0012080000000000001</v>
      </c>
      <c r="S273" s="175">
        <v>0</v>
      </c>
      <c r="T273" s="176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177" t="s">
        <v>120</v>
      </c>
      <c r="AT273" s="177" t="s">
        <v>115</v>
      </c>
      <c r="AU273" s="177" t="s">
        <v>81</v>
      </c>
      <c r="AY273" s="20" t="s">
        <v>112</v>
      </c>
      <c r="BE273" s="178">
        <f>IF(N273="základní",J273,0)</f>
        <v>0</v>
      </c>
      <c r="BF273" s="178">
        <f>IF(N273="snížená",J273,0)</f>
        <v>0</v>
      </c>
      <c r="BG273" s="178">
        <f>IF(N273="zákl. přenesená",J273,0)</f>
        <v>0</v>
      </c>
      <c r="BH273" s="178">
        <f>IF(N273="sníž. přenesená",J273,0)</f>
        <v>0</v>
      </c>
      <c r="BI273" s="178">
        <f>IF(N273="nulová",J273,0)</f>
        <v>0</v>
      </c>
      <c r="BJ273" s="20" t="s">
        <v>79</v>
      </c>
      <c r="BK273" s="178">
        <f>ROUND(I273*H273,2)</f>
        <v>0</v>
      </c>
      <c r="BL273" s="20" t="s">
        <v>120</v>
      </c>
      <c r="BM273" s="177" t="s">
        <v>331</v>
      </c>
    </row>
    <row r="274" s="2" customFormat="1">
      <c r="A274" s="39"/>
      <c r="B274" s="40"/>
      <c r="C274" s="39"/>
      <c r="D274" s="179" t="s">
        <v>122</v>
      </c>
      <c r="E274" s="39"/>
      <c r="F274" s="180" t="s">
        <v>332</v>
      </c>
      <c r="G274" s="39"/>
      <c r="H274" s="39"/>
      <c r="I274" s="181"/>
      <c r="J274" s="39"/>
      <c r="K274" s="39"/>
      <c r="L274" s="40"/>
      <c r="M274" s="182"/>
      <c r="N274" s="183"/>
      <c r="O274" s="73"/>
      <c r="P274" s="73"/>
      <c r="Q274" s="73"/>
      <c r="R274" s="73"/>
      <c r="S274" s="73"/>
      <c r="T274" s="74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20" t="s">
        <v>122</v>
      </c>
      <c r="AU274" s="20" t="s">
        <v>81</v>
      </c>
    </row>
    <row r="275" s="2" customFormat="1">
      <c r="A275" s="39"/>
      <c r="B275" s="40"/>
      <c r="C275" s="39"/>
      <c r="D275" s="184" t="s">
        <v>124</v>
      </c>
      <c r="E275" s="39"/>
      <c r="F275" s="185" t="s">
        <v>333</v>
      </c>
      <c r="G275" s="39"/>
      <c r="H275" s="39"/>
      <c r="I275" s="181"/>
      <c r="J275" s="39"/>
      <c r="K275" s="39"/>
      <c r="L275" s="40"/>
      <c r="M275" s="182"/>
      <c r="N275" s="183"/>
      <c r="O275" s="73"/>
      <c r="P275" s="73"/>
      <c r="Q275" s="73"/>
      <c r="R275" s="73"/>
      <c r="S275" s="73"/>
      <c r="T275" s="74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20" t="s">
        <v>124</v>
      </c>
      <c r="AU275" s="20" t="s">
        <v>81</v>
      </c>
    </row>
    <row r="276" s="2" customFormat="1">
      <c r="A276" s="39"/>
      <c r="B276" s="40"/>
      <c r="C276" s="39"/>
      <c r="D276" s="179" t="s">
        <v>126</v>
      </c>
      <c r="E276" s="39"/>
      <c r="F276" s="186" t="s">
        <v>239</v>
      </c>
      <c r="G276" s="39"/>
      <c r="H276" s="39"/>
      <c r="I276" s="181"/>
      <c r="J276" s="39"/>
      <c r="K276" s="39"/>
      <c r="L276" s="40"/>
      <c r="M276" s="182"/>
      <c r="N276" s="183"/>
      <c r="O276" s="73"/>
      <c r="P276" s="73"/>
      <c r="Q276" s="73"/>
      <c r="R276" s="73"/>
      <c r="S276" s="73"/>
      <c r="T276" s="74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20" t="s">
        <v>126</v>
      </c>
      <c r="AU276" s="20" t="s">
        <v>81</v>
      </c>
    </row>
    <row r="277" s="13" customFormat="1">
      <c r="A277" s="13"/>
      <c r="B277" s="187"/>
      <c r="C277" s="13"/>
      <c r="D277" s="179" t="s">
        <v>128</v>
      </c>
      <c r="E277" s="188" t="s">
        <v>3</v>
      </c>
      <c r="F277" s="189" t="s">
        <v>334</v>
      </c>
      <c r="G277" s="13"/>
      <c r="H277" s="188" t="s">
        <v>3</v>
      </c>
      <c r="I277" s="190"/>
      <c r="J277" s="13"/>
      <c r="K277" s="13"/>
      <c r="L277" s="187"/>
      <c r="M277" s="191"/>
      <c r="N277" s="192"/>
      <c r="O277" s="192"/>
      <c r="P277" s="192"/>
      <c r="Q277" s="192"/>
      <c r="R277" s="192"/>
      <c r="S277" s="192"/>
      <c r="T277" s="19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188" t="s">
        <v>128</v>
      </c>
      <c r="AU277" s="188" t="s">
        <v>81</v>
      </c>
      <c r="AV277" s="13" t="s">
        <v>79</v>
      </c>
      <c r="AW277" s="13" t="s">
        <v>33</v>
      </c>
      <c r="AX277" s="13" t="s">
        <v>71</v>
      </c>
      <c r="AY277" s="188" t="s">
        <v>112</v>
      </c>
    </row>
    <row r="278" s="14" customFormat="1">
      <c r="A278" s="14"/>
      <c r="B278" s="194"/>
      <c r="C278" s="14"/>
      <c r="D278" s="179" t="s">
        <v>128</v>
      </c>
      <c r="E278" s="195" t="s">
        <v>3</v>
      </c>
      <c r="F278" s="196" t="s">
        <v>335</v>
      </c>
      <c r="G278" s="14"/>
      <c r="H278" s="197">
        <v>4.8319999999999999</v>
      </c>
      <c r="I278" s="198"/>
      <c r="J278" s="14"/>
      <c r="K278" s="14"/>
      <c r="L278" s="194"/>
      <c r="M278" s="199"/>
      <c r="N278" s="200"/>
      <c r="O278" s="200"/>
      <c r="P278" s="200"/>
      <c r="Q278" s="200"/>
      <c r="R278" s="200"/>
      <c r="S278" s="200"/>
      <c r="T278" s="201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195" t="s">
        <v>128</v>
      </c>
      <c r="AU278" s="195" t="s">
        <v>81</v>
      </c>
      <c r="AV278" s="14" t="s">
        <v>81</v>
      </c>
      <c r="AW278" s="14" t="s">
        <v>33</v>
      </c>
      <c r="AX278" s="14" t="s">
        <v>79</v>
      </c>
      <c r="AY278" s="195" t="s">
        <v>112</v>
      </c>
    </row>
    <row r="279" s="2" customFormat="1" ht="16.5" customHeight="1">
      <c r="A279" s="39"/>
      <c r="B279" s="165"/>
      <c r="C279" s="166" t="s">
        <v>336</v>
      </c>
      <c r="D279" s="166" t="s">
        <v>115</v>
      </c>
      <c r="E279" s="167" t="s">
        <v>337</v>
      </c>
      <c r="F279" s="168" t="s">
        <v>338</v>
      </c>
      <c r="G279" s="169" t="s">
        <v>118</v>
      </c>
      <c r="H279" s="170">
        <v>-540.85900000000004</v>
      </c>
      <c r="I279" s="171"/>
      <c r="J279" s="172">
        <f>ROUND(I279*H279,2)</f>
        <v>0</v>
      </c>
      <c r="K279" s="168" t="s">
        <v>119</v>
      </c>
      <c r="L279" s="40"/>
      <c r="M279" s="173" t="s">
        <v>3</v>
      </c>
      <c r="N279" s="174" t="s">
        <v>42</v>
      </c>
      <c r="O279" s="73"/>
      <c r="P279" s="175">
        <f>O279*H279</f>
        <v>0</v>
      </c>
      <c r="Q279" s="175">
        <v>0.00066</v>
      </c>
      <c r="R279" s="175">
        <f>Q279*H279</f>
        <v>-0.35696694000000001</v>
      </c>
      <c r="S279" s="175">
        <v>0</v>
      </c>
      <c r="T279" s="176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177" t="s">
        <v>120</v>
      </c>
      <c r="AT279" s="177" t="s">
        <v>115</v>
      </c>
      <c r="AU279" s="177" t="s">
        <v>81</v>
      </c>
      <c r="AY279" s="20" t="s">
        <v>112</v>
      </c>
      <c r="BE279" s="178">
        <f>IF(N279="základní",J279,0)</f>
        <v>0</v>
      </c>
      <c r="BF279" s="178">
        <f>IF(N279="snížená",J279,0)</f>
        <v>0</v>
      </c>
      <c r="BG279" s="178">
        <f>IF(N279="zákl. přenesená",J279,0)</f>
        <v>0</v>
      </c>
      <c r="BH279" s="178">
        <f>IF(N279="sníž. přenesená",J279,0)</f>
        <v>0</v>
      </c>
      <c r="BI279" s="178">
        <f>IF(N279="nulová",J279,0)</f>
        <v>0</v>
      </c>
      <c r="BJ279" s="20" t="s">
        <v>79</v>
      </c>
      <c r="BK279" s="178">
        <f>ROUND(I279*H279,2)</f>
        <v>0</v>
      </c>
      <c r="BL279" s="20" t="s">
        <v>120</v>
      </c>
      <c r="BM279" s="177" t="s">
        <v>339</v>
      </c>
    </row>
    <row r="280" s="2" customFormat="1">
      <c r="A280" s="39"/>
      <c r="B280" s="40"/>
      <c r="C280" s="39"/>
      <c r="D280" s="179" t="s">
        <v>122</v>
      </c>
      <c r="E280" s="39"/>
      <c r="F280" s="180" t="s">
        <v>340</v>
      </c>
      <c r="G280" s="39"/>
      <c r="H280" s="39"/>
      <c r="I280" s="181"/>
      <c r="J280" s="39"/>
      <c r="K280" s="39"/>
      <c r="L280" s="40"/>
      <c r="M280" s="182"/>
      <c r="N280" s="183"/>
      <c r="O280" s="73"/>
      <c r="P280" s="73"/>
      <c r="Q280" s="73"/>
      <c r="R280" s="73"/>
      <c r="S280" s="73"/>
      <c r="T280" s="74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20" t="s">
        <v>122</v>
      </c>
      <c r="AU280" s="20" t="s">
        <v>81</v>
      </c>
    </row>
    <row r="281" s="2" customFormat="1">
      <c r="A281" s="39"/>
      <c r="B281" s="40"/>
      <c r="C281" s="39"/>
      <c r="D281" s="184" t="s">
        <v>124</v>
      </c>
      <c r="E281" s="39"/>
      <c r="F281" s="185" t="s">
        <v>341</v>
      </c>
      <c r="G281" s="39"/>
      <c r="H281" s="39"/>
      <c r="I281" s="181"/>
      <c r="J281" s="39"/>
      <c r="K281" s="39"/>
      <c r="L281" s="40"/>
      <c r="M281" s="182"/>
      <c r="N281" s="183"/>
      <c r="O281" s="73"/>
      <c r="P281" s="73"/>
      <c r="Q281" s="73"/>
      <c r="R281" s="73"/>
      <c r="S281" s="73"/>
      <c r="T281" s="74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20" t="s">
        <v>124</v>
      </c>
      <c r="AU281" s="20" t="s">
        <v>81</v>
      </c>
    </row>
    <row r="282" s="2" customFormat="1">
      <c r="A282" s="39"/>
      <c r="B282" s="40"/>
      <c r="C282" s="39"/>
      <c r="D282" s="179" t="s">
        <v>126</v>
      </c>
      <c r="E282" s="39"/>
      <c r="F282" s="186" t="s">
        <v>342</v>
      </c>
      <c r="G282" s="39"/>
      <c r="H282" s="39"/>
      <c r="I282" s="181"/>
      <c r="J282" s="39"/>
      <c r="K282" s="39"/>
      <c r="L282" s="40"/>
      <c r="M282" s="182"/>
      <c r="N282" s="183"/>
      <c r="O282" s="73"/>
      <c r="P282" s="73"/>
      <c r="Q282" s="73"/>
      <c r="R282" s="73"/>
      <c r="S282" s="73"/>
      <c r="T282" s="74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20" t="s">
        <v>126</v>
      </c>
      <c r="AU282" s="20" t="s">
        <v>81</v>
      </c>
    </row>
    <row r="283" s="13" customFormat="1">
      <c r="A283" s="13"/>
      <c r="B283" s="187"/>
      <c r="C283" s="13"/>
      <c r="D283" s="179" t="s">
        <v>128</v>
      </c>
      <c r="E283" s="188" t="s">
        <v>3</v>
      </c>
      <c r="F283" s="189" t="s">
        <v>343</v>
      </c>
      <c r="G283" s="13"/>
      <c r="H283" s="188" t="s">
        <v>3</v>
      </c>
      <c r="I283" s="190"/>
      <c r="J283" s="13"/>
      <c r="K283" s="13"/>
      <c r="L283" s="187"/>
      <c r="M283" s="191"/>
      <c r="N283" s="192"/>
      <c r="O283" s="192"/>
      <c r="P283" s="192"/>
      <c r="Q283" s="192"/>
      <c r="R283" s="192"/>
      <c r="S283" s="192"/>
      <c r="T283" s="19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188" t="s">
        <v>128</v>
      </c>
      <c r="AU283" s="188" t="s">
        <v>81</v>
      </c>
      <c r="AV283" s="13" t="s">
        <v>79</v>
      </c>
      <c r="AW283" s="13" t="s">
        <v>33</v>
      </c>
      <c r="AX283" s="13" t="s">
        <v>71</v>
      </c>
      <c r="AY283" s="188" t="s">
        <v>112</v>
      </c>
    </row>
    <row r="284" s="13" customFormat="1">
      <c r="A284" s="13"/>
      <c r="B284" s="187"/>
      <c r="C284" s="13"/>
      <c r="D284" s="179" t="s">
        <v>128</v>
      </c>
      <c r="E284" s="188" t="s">
        <v>3</v>
      </c>
      <c r="F284" s="189" t="s">
        <v>344</v>
      </c>
      <c r="G284" s="13"/>
      <c r="H284" s="188" t="s">
        <v>3</v>
      </c>
      <c r="I284" s="190"/>
      <c r="J284" s="13"/>
      <c r="K284" s="13"/>
      <c r="L284" s="187"/>
      <c r="M284" s="191"/>
      <c r="N284" s="192"/>
      <c r="O284" s="192"/>
      <c r="P284" s="192"/>
      <c r="Q284" s="192"/>
      <c r="R284" s="192"/>
      <c r="S284" s="192"/>
      <c r="T284" s="19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188" t="s">
        <v>128</v>
      </c>
      <c r="AU284" s="188" t="s">
        <v>81</v>
      </c>
      <c r="AV284" s="13" t="s">
        <v>79</v>
      </c>
      <c r="AW284" s="13" t="s">
        <v>33</v>
      </c>
      <c r="AX284" s="13" t="s">
        <v>71</v>
      </c>
      <c r="AY284" s="188" t="s">
        <v>112</v>
      </c>
    </row>
    <row r="285" s="13" customFormat="1">
      <c r="A285" s="13"/>
      <c r="B285" s="187"/>
      <c r="C285" s="13"/>
      <c r="D285" s="179" t="s">
        <v>128</v>
      </c>
      <c r="E285" s="188" t="s">
        <v>3</v>
      </c>
      <c r="F285" s="189" t="s">
        <v>345</v>
      </c>
      <c r="G285" s="13"/>
      <c r="H285" s="188" t="s">
        <v>3</v>
      </c>
      <c r="I285" s="190"/>
      <c r="J285" s="13"/>
      <c r="K285" s="13"/>
      <c r="L285" s="187"/>
      <c r="M285" s="191"/>
      <c r="N285" s="192"/>
      <c r="O285" s="192"/>
      <c r="P285" s="192"/>
      <c r="Q285" s="192"/>
      <c r="R285" s="192"/>
      <c r="S285" s="192"/>
      <c r="T285" s="19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188" t="s">
        <v>128</v>
      </c>
      <c r="AU285" s="188" t="s">
        <v>81</v>
      </c>
      <c r="AV285" s="13" t="s">
        <v>79</v>
      </c>
      <c r="AW285" s="13" t="s">
        <v>33</v>
      </c>
      <c r="AX285" s="13" t="s">
        <v>71</v>
      </c>
      <c r="AY285" s="188" t="s">
        <v>112</v>
      </c>
    </row>
    <row r="286" s="14" customFormat="1">
      <c r="A286" s="14"/>
      <c r="B286" s="194"/>
      <c r="C286" s="14"/>
      <c r="D286" s="179" t="s">
        <v>128</v>
      </c>
      <c r="E286" s="195" t="s">
        <v>3</v>
      </c>
      <c r="F286" s="196" t="s">
        <v>346</v>
      </c>
      <c r="G286" s="14"/>
      <c r="H286" s="197">
        <v>-560.70000000000005</v>
      </c>
      <c r="I286" s="198"/>
      <c r="J286" s="14"/>
      <c r="K286" s="14"/>
      <c r="L286" s="194"/>
      <c r="M286" s="199"/>
      <c r="N286" s="200"/>
      <c r="O286" s="200"/>
      <c r="P286" s="200"/>
      <c r="Q286" s="200"/>
      <c r="R286" s="200"/>
      <c r="S286" s="200"/>
      <c r="T286" s="201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195" t="s">
        <v>128</v>
      </c>
      <c r="AU286" s="195" t="s">
        <v>81</v>
      </c>
      <c r="AV286" s="14" t="s">
        <v>81</v>
      </c>
      <c r="AW286" s="14" t="s">
        <v>33</v>
      </c>
      <c r="AX286" s="14" t="s">
        <v>71</v>
      </c>
      <c r="AY286" s="195" t="s">
        <v>112</v>
      </c>
    </row>
    <row r="287" s="15" customFormat="1">
      <c r="A287" s="15"/>
      <c r="B287" s="202"/>
      <c r="C287" s="15"/>
      <c r="D287" s="179" t="s">
        <v>128</v>
      </c>
      <c r="E287" s="203" t="s">
        <v>3</v>
      </c>
      <c r="F287" s="204" t="s">
        <v>140</v>
      </c>
      <c r="G287" s="15"/>
      <c r="H287" s="205">
        <v>-560.70000000000005</v>
      </c>
      <c r="I287" s="206"/>
      <c r="J287" s="15"/>
      <c r="K287" s="15"/>
      <c r="L287" s="202"/>
      <c r="M287" s="207"/>
      <c r="N287" s="208"/>
      <c r="O287" s="208"/>
      <c r="P287" s="208"/>
      <c r="Q287" s="208"/>
      <c r="R287" s="208"/>
      <c r="S287" s="208"/>
      <c r="T287" s="209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03" t="s">
        <v>128</v>
      </c>
      <c r="AU287" s="203" t="s">
        <v>81</v>
      </c>
      <c r="AV287" s="15" t="s">
        <v>141</v>
      </c>
      <c r="AW287" s="15" t="s">
        <v>33</v>
      </c>
      <c r="AX287" s="15" t="s">
        <v>71</v>
      </c>
      <c r="AY287" s="203" t="s">
        <v>112</v>
      </c>
    </row>
    <row r="288" s="13" customFormat="1">
      <c r="A288" s="13"/>
      <c r="B288" s="187"/>
      <c r="C288" s="13"/>
      <c r="D288" s="179" t="s">
        <v>128</v>
      </c>
      <c r="E288" s="188" t="s">
        <v>3</v>
      </c>
      <c r="F288" s="189" t="s">
        <v>347</v>
      </c>
      <c r="G288" s="13"/>
      <c r="H288" s="188" t="s">
        <v>3</v>
      </c>
      <c r="I288" s="190"/>
      <c r="J288" s="13"/>
      <c r="K288" s="13"/>
      <c r="L288" s="187"/>
      <c r="M288" s="191"/>
      <c r="N288" s="192"/>
      <c r="O288" s="192"/>
      <c r="P288" s="192"/>
      <c r="Q288" s="192"/>
      <c r="R288" s="192"/>
      <c r="S288" s="192"/>
      <c r="T288" s="19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188" t="s">
        <v>128</v>
      </c>
      <c r="AU288" s="188" t="s">
        <v>81</v>
      </c>
      <c r="AV288" s="13" t="s">
        <v>79</v>
      </c>
      <c r="AW288" s="13" t="s">
        <v>33</v>
      </c>
      <c r="AX288" s="13" t="s">
        <v>71</v>
      </c>
      <c r="AY288" s="188" t="s">
        <v>112</v>
      </c>
    </row>
    <row r="289" s="13" customFormat="1">
      <c r="A289" s="13"/>
      <c r="B289" s="187"/>
      <c r="C289" s="13"/>
      <c r="D289" s="179" t="s">
        <v>128</v>
      </c>
      <c r="E289" s="188" t="s">
        <v>3</v>
      </c>
      <c r="F289" s="189" t="s">
        <v>348</v>
      </c>
      <c r="G289" s="13"/>
      <c r="H289" s="188" t="s">
        <v>3</v>
      </c>
      <c r="I289" s="190"/>
      <c r="J289" s="13"/>
      <c r="K289" s="13"/>
      <c r="L289" s="187"/>
      <c r="M289" s="191"/>
      <c r="N289" s="192"/>
      <c r="O289" s="192"/>
      <c r="P289" s="192"/>
      <c r="Q289" s="192"/>
      <c r="R289" s="192"/>
      <c r="S289" s="192"/>
      <c r="T289" s="19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188" t="s">
        <v>128</v>
      </c>
      <c r="AU289" s="188" t="s">
        <v>81</v>
      </c>
      <c r="AV289" s="13" t="s">
        <v>79</v>
      </c>
      <c r="AW289" s="13" t="s">
        <v>33</v>
      </c>
      <c r="AX289" s="13" t="s">
        <v>71</v>
      </c>
      <c r="AY289" s="188" t="s">
        <v>112</v>
      </c>
    </row>
    <row r="290" s="14" customFormat="1">
      <c r="A290" s="14"/>
      <c r="B290" s="194"/>
      <c r="C290" s="14"/>
      <c r="D290" s="179" t="s">
        <v>128</v>
      </c>
      <c r="E290" s="195" t="s">
        <v>3</v>
      </c>
      <c r="F290" s="196" t="s">
        <v>349</v>
      </c>
      <c r="G290" s="14"/>
      <c r="H290" s="197">
        <v>17.969999999999999</v>
      </c>
      <c r="I290" s="198"/>
      <c r="J290" s="14"/>
      <c r="K290" s="14"/>
      <c r="L290" s="194"/>
      <c r="M290" s="199"/>
      <c r="N290" s="200"/>
      <c r="O290" s="200"/>
      <c r="P290" s="200"/>
      <c r="Q290" s="200"/>
      <c r="R290" s="200"/>
      <c r="S290" s="200"/>
      <c r="T290" s="201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195" t="s">
        <v>128</v>
      </c>
      <c r="AU290" s="195" t="s">
        <v>81</v>
      </c>
      <c r="AV290" s="14" t="s">
        <v>81</v>
      </c>
      <c r="AW290" s="14" t="s">
        <v>33</v>
      </c>
      <c r="AX290" s="14" t="s">
        <v>71</v>
      </c>
      <c r="AY290" s="195" t="s">
        <v>112</v>
      </c>
    </row>
    <row r="291" s="13" customFormat="1">
      <c r="A291" s="13"/>
      <c r="B291" s="187"/>
      <c r="C291" s="13"/>
      <c r="D291" s="179" t="s">
        <v>128</v>
      </c>
      <c r="E291" s="188" t="s">
        <v>3</v>
      </c>
      <c r="F291" s="189" t="s">
        <v>350</v>
      </c>
      <c r="G291" s="13"/>
      <c r="H291" s="188" t="s">
        <v>3</v>
      </c>
      <c r="I291" s="190"/>
      <c r="J291" s="13"/>
      <c r="K291" s="13"/>
      <c r="L291" s="187"/>
      <c r="M291" s="191"/>
      <c r="N291" s="192"/>
      <c r="O291" s="192"/>
      <c r="P291" s="192"/>
      <c r="Q291" s="192"/>
      <c r="R291" s="192"/>
      <c r="S291" s="192"/>
      <c r="T291" s="19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188" t="s">
        <v>128</v>
      </c>
      <c r="AU291" s="188" t="s">
        <v>81</v>
      </c>
      <c r="AV291" s="13" t="s">
        <v>79</v>
      </c>
      <c r="AW291" s="13" t="s">
        <v>33</v>
      </c>
      <c r="AX291" s="13" t="s">
        <v>71</v>
      </c>
      <c r="AY291" s="188" t="s">
        <v>112</v>
      </c>
    </row>
    <row r="292" s="14" customFormat="1">
      <c r="A292" s="14"/>
      <c r="B292" s="194"/>
      <c r="C292" s="14"/>
      <c r="D292" s="179" t="s">
        <v>128</v>
      </c>
      <c r="E292" s="195" t="s">
        <v>3</v>
      </c>
      <c r="F292" s="196" t="s">
        <v>351</v>
      </c>
      <c r="G292" s="14"/>
      <c r="H292" s="197">
        <v>1.871</v>
      </c>
      <c r="I292" s="198"/>
      <c r="J292" s="14"/>
      <c r="K292" s="14"/>
      <c r="L292" s="194"/>
      <c r="M292" s="199"/>
      <c r="N292" s="200"/>
      <c r="O292" s="200"/>
      <c r="P292" s="200"/>
      <c r="Q292" s="200"/>
      <c r="R292" s="200"/>
      <c r="S292" s="200"/>
      <c r="T292" s="201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195" t="s">
        <v>128</v>
      </c>
      <c r="AU292" s="195" t="s">
        <v>81</v>
      </c>
      <c r="AV292" s="14" t="s">
        <v>81</v>
      </c>
      <c r="AW292" s="14" t="s">
        <v>33</v>
      </c>
      <c r="AX292" s="14" t="s">
        <v>71</v>
      </c>
      <c r="AY292" s="195" t="s">
        <v>112</v>
      </c>
    </row>
    <row r="293" s="15" customFormat="1">
      <c r="A293" s="15"/>
      <c r="B293" s="202"/>
      <c r="C293" s="15"/>
      <c r="D293" s="179" t="s">
        <v>128</v>
      </c>
      <c r="E293" s="203" t="s">
        <v>3</v>
      </c>
      <c r="F293" s="204" t="s">
        <v>140</v>
      </c>
      <c r="G293" s="15"/>
      <c r="H293" s="205">
        <v>19.841000000000001</v>
      </c>
      <c r="I293" s="206"/>
      <c r="J293" s="15"/>
      <c r="K293" s="15"/>
      <c r="L293" s="202"/>
      <c r="M293" s="207"/>
      <c r="N293" s="208"/>
      <c r="O293" s="208"/>
      <c r="P293" s="208"/>
      <c r="Q293" s="208"/>
      <c r="R293" s="208"/>
      <c r="S293" s="208"/>
      <c r="T293" s="209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03" t="s">
        <v>128</v>
      </c>
      <c r="AU293" s="203" t="s">
        <v>81</v>
      </c>
      <c r="AV293" s="15" t="s">
        <v>141</v>
      </c>
      <c r="AW293" s="15" t="s">
        <v>33</v>
      </c>
      <c r="AX293" s="15" t="s">
        <v>71</v>
      </c>
      <c r="AY293" s="203" t="s">
        <v>112</v>
      </c>
    </row>
    <row r="294" s="16" customFormat="1">
      <c r="A294" s="16"/>
      <c r="B294" s="210"/>
      <c r="C294" s="16"/>
      <c r="D294" s="179" t="s">
        <v>128</v>
      </c>
      <c r="E294" s="211" t="s">
        <v>3</v>
      </c>
      <c r="F294" s="212" t="s">
        <v>144</v>
      </c>
      <c r="G294" s="16"/>
      <c r="H294" s="213">
        <v>-540.85900000000004</v>
      </c>
      <c r="I294" s="214"/>
      <c r="J294" s="16"/>
      <c r="K294" s="16"/>
      <c r="L294" s="210"/>
      <c r="M294" s="228"/>
      <c r="N294" s="229"/>
      <c r="O294" s="229"/>
      <c r="P294" s="229"/>
      <c r="Q294" s="229"/>
      <c r="R294" s="229"/>
      <c r="S294" s="229"/>
      <c r="T294" s="230"/>
      <c r="U294" s="16"/>
      <c r="V294" s="16"/>
      <c r="W294" s="16"/>
      <c r="X294" s="16"/>
      <c r="Y294" s="16"/>
      <c r="Z294" s="16"/>
      <c r="AA294" s="16"/>
      <c r="AB294" s="16"/>
      <c r="AC294" s="16"/>
      <c r="AD294" s="16"/>
      <c r="AE294" s="16"/>
      <c r="AT294" s="211" t="s">
        <v>128</v>
      </c>
      <c r="AU294" s="211" t="s">
        <v>81</v>
      </c>
      <c r="AV294" s="16" t="s">
        <v>145</v>
      </c>
      <c r="AW294" s="16" t="s">
        <v>33</v>
      </c>
      <c r="AX294" s="16" t="s">
        <v>79</v>
      </c>
      <c r="AY294" s="211" t="s">
        <v>112</v>
      </c>
    </row>
    <row r="295" s="2" customFormat="1" ht="6.96" customHeight="1">
      <c r="A295" s="39"/>
      <c r="B295" s="56"/>
      <c r="C295" s="57"/>
      <c r="D295" s="57"/>
      <c r="E295" s="57"/>
      <c r="F295" s="57"/>
      <c r="G295" s="57"/>
      <c r="H295" s="57"/>
      <c r="I295" s="57"/>
      <c r="J295" s="57"/>
      <c r="K295" s="57"/>
      <c r="L295" s="40"/>
      <c r="M295" s="39"/>
      <c r="O295" s="39"/>
      <c r="P295" s="39"/>
      <c r="Q295" s="39"/>
      <c r="R295" s="39"/>
      <c r="S295" s="39"/>
      <c r="T295" s="39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</row>
  </sheetData>
  <autoFilter ref="C83:K294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9" r:id="rId1" display="https://podminky.urs.cz/item/CS_URS_2023_01/713122111"/>
    <hyperlink ref="F96" r:id="rId2" display="https://podminky.urs.cz/item/CS_URS_2023_01/713122123"/>
    <hyperlink ref="F109" r:id="rId3" display="https://podminky.urs.cz/item/CS_URS_2023_01/713122133"/>
    <hyperlink ref="F126" r:id="rId4" display="https://podminky.urs.cz/item/CS_URS_2023_01/713191133"/>
    <hyperlink ref="F137" r:id="rId5" display="https://podminky.urs.cz/item/CS_URS_2023_01/998713103"/>
    <hyperlink ref="F141" r:id="rId6" display="https://podminky.urs.cz/item/CS_URS_2023_01/762411501"/>
    <hyperlink ref="F151" r:id="rId7" display="https://podminky.urs.cz/item/CS_URS_2023_01/762511277"/>
    <hyperlink ref="F160" r:id="rId8" display="https://podminky.urs.cz/item/CS_URS_2023_01/762526510"/>
    <hyperlink ref="F177" r:id="rId9" display="https://podminky.urs.cz/item/CS_URS_2023_01/762595001"/>
    <hyperlink ref="F184" r:id="rId10" display="https://podminky.urs.cz/item/CS_URS_2023_01/998762103"/>
    <hyperlink ref="F188" r:id="rId11" display="https://podminky.urs.cz/item/CS_URS_2023_01/766434321"/>
    <hyperlink ref="F214" r:id="rId12" display="https://podminky.urs.cz/item/CS_URS_2023_01/766437311"/>
    <hyperlink ref="F255" r:id="rId13" display="https://podminky.urs.cz/item/CS_URS_2023_01/998766103"/>
    <hyperlink ref="F259" r:id="rId14" display="https://podminky.urs.cz/item/CS_URS_2023_01/783113111"/>
    <hyperlink ref="F275" r:id="rId15" display="https://podminky.urs.cz/item/CS_URS_2023_01/783128211"/>
    <hyperlink ref="F281" r:id="rId16" display="https://podminky.urs.cz/item/CS_URS_2023_01/783937163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.667969" style="1" customWidth="1"/>
    <col min="13" max="13" width="10.83203" style="1" customWidth="1"/>
    <col min="15" max="15" width="14.16016" style="1" customWidth="1"/>
    <col min="16" max="16" width="14.16016" style="1" customWidth="1"/>
    <col min="17" max="17" width="14.16016" style="1" customWidth="1"/>
    <col min="18" max="18" width="14.16016" style="1" customWidth="1"/>
    <col min="19" max="19" width="14.16016" style="1" customWidth="1"/>
    <col min="20" max="20" width="14.16016" style="1" customWidth="1"/>
    <col min="21" max="21" width="16.33203" style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84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3"/>
      <c r="AT3" s="20" t="s">
        <v>81</v>
      </c>
    </row>
    <row r="4" s="1" customFormat="1" ht="24.96" customHeight="1">
      <c r="B4" s="23"/>
      <c r="D4" s="24" t="s">
        <v>85</v>
      </c>
      <c r="L4" s="23"/>
      <c r="M4" s="115" t="s">
        <v>11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33" t="s">
        <v>17</v>
      </c>
      <c r="L6" s="23"/>
    </row>
    <row r="7" s="1" customFormat="1" ht="16.5" customHeight="1">
      <c r="B7" s="23"/>
      <c r="E7" s="116" t="str">
        <f>'Rekapitulace stavby'!K6</f>
        <v>Dodatek 01 - Sokolovna Krnov - Změny</v>
      </c>
      <c r="F7" s="33"/>
      <c r="G7" s="33"/>
      <c r="H7" s="33"/>
      <c r="L7" s="23"/>
    </row>
    <row r="8" s="2" customFormat="1" ht="12" customHeight="1">
      <c r="A8" s="39"/>
      <c r="B8" s="40"/>
      <c r="C8" s="39"/>
      <c r="D8" s="33" t="s">
        <v>86</v>
      </c>
      <c r="E8" s="39"/>
      <c r="F8" s="39"/>
      <c r="G8" s="39"/>
      <c r="H8" s="39"/>
      <c r="I8" s="39"/>
      <c r="J8" s="39"/>
      <c r="K8" s="39"/>
      <c r="L8" s="117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0"/>
      <c r="C9" s="39"/>
      <c r="D9" s="39"/>
      <c r="E9" s="63" t="s">
        <v>352</v>
      </c>
      <c r="F9" s="39"/>
      <c r="G9" s="39"/>
      <c r="H9" s="39"/>
      <c r="I9" s="39"/>
      <c r="J9" s="39"/>
      <c r="K9" s="39"/>
      <c r="L9" s="117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0"/>
      <c r="C10" s="39"/>
      <c r="D10" s="39"/>
      <c r="E10" s="39"/>
      <c r="F10" s="39"/>
      <c r="G10" s="39"/>
      <c r="H10" s="39"/>
      <c r="I10" s="39"/>
      <c r="J10" s="39"/>
      <c r="K10" s="39"/>
      <c r="L10" s="117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0"/>
      <c r="C11" s="39"/>
      <c r="D11" s="33" t="s">
        <v>19</v>
      </c>
      <c r="E11" s="39"/>
      <c r="F11" s="28" t="s">
        <v>3</v>
      </c>
      <c r="G11" s="39"/>
      <c r="H11" s="39"/>
      <c r="I11" s="33" t="s">
        <v>20</v>
      </c>
      <c r="J11" s="28" t="s">
        <v>3</v>
      </c>
      <c r="K11" s="39"/>
      <c r="L11" s="117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0"/>
      <c r="C12" s="39"/>
      <c r="D12" s="33" t="s">
        <v>21</v>
      </c>
      <c r="E12" s="39"/>
      <c r="F12" s="28" t="s">
        <v>22</v>
      </c>
      <c r="G12" s="39"/>
      <c r="H12" s="39"/>
      <c r="I12" s="33" t="s">
        <v>23</v>
      </c>
      <c r="J12" s="65" t="str">
        <f>'Rekapitulace stavby'!AN8</f>
        <v>6. 2. 2023</v>
      </c>
      <c r="K12" s="39"/>
      <c r="L12" s="117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0"/>
      <c r="C13" s="39"/>
      <c r="D13" s="39"/>
      <c r="E13" s="39"/>
      <c r="F13" s="39"/>
      <c r="G13" s="39"/>
      <c r="H13" s="39"/>
      <c r="I13" s="39"/>
      <c r="J13" s="39"/>
      <c r="K13" s="39"/>
      <c r="L13" s="117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0"/>
      <c r="C14" s="39"/>
      <c r="D14" s="33" t="s">
        <v>25</v>
      </c>
      <c r="E14" s="39"/>
      <c r="F14" s="39"/>
      <c r="G14" s="39"/>
      <c r="H14" s="39"/>
      <c r="I14" s="33" t="s">
        <v>26</v>
      </c>
      <c r="J14" s="28" t="s">
        <v>3</v>
      </c>
      <c r="K14" s="39"/>
      <c r="L14" s="117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0"/>
      <c r="C15" s="39"/>
      <c r="D15" s="39"/>
      <c r="E15" s="28" t="s">
        <v>27</v>
      </c>
      <c r="F15" s="39"/>
      <c r="G15" s="39"/>
      <c r="H15" s="39"/>
      <c r="I15" s="33" t="s">
        <v>28</v>
      </c>
      <c r="J15" s="28" t="s">
        <v>3</v>
      </c>
      <c r="K15" s="39"/>
      <c r="L15" s="117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0"/>
      <c r="C16" s="39"/>
      <c r="D16" s="39"/>
      <c r="E16" s="39"/>
      <c r="F16" s="39"/>
      <c r="G16" s="39"/>
      <c r="H16" s="39"/>
      <c r="I16" s="39"/>
      <c r="J16" s="39"/>
      <c r="K16" s="39"/>
      <c r="L16" s="117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0"/>
      <c r="C17" s="39"/>
      <c r="D17" s="33" t="s">
        <v>29</v>
      </c>
      <c r="E17" s="39"/>
      <c r="F17" s="39"/>
      <c r="G17" s="39"/>
      <c r="H17" s="39"/>
      <c r="I17" s="33" t="s">
        <v>26</v>
      </c>
      <c r="J17" s="34" t="str">
        <f>'Rekapitulace stavby'!AN13</f>
        <v>Vyplň údaj</v>
      </c>
      <c r="K17" s="39"/>
      <c r="L17" s="117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0"/>
      <c r="C18" s="39"/>
      <c r="D18" s="39"/>
      <c r="E18" s="34" t="str">
        <f>'Rekapitulace stavby'!E14</f>
        <v>Vyplň údaj</v>
      </c>
      <c r="F18" s="28"/>
      <c r="G18" s="28"/>
      <c r="H18" s="28"/>
      <c r="I18" s="33" t="s">
        <v>28</v>
      </c>
      <c r="J18" s="34" t="str">
        <f>'Rekapitulace stavby'!AN14</f>
        <v>Vyplň údaj</v>
      </c>
      <c r="K18" s="39"/>
      <c r="L18" s="117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0"/>
      <c r="C19" s="39"/>
      <c r="D19" s="39"/>
      <c r="E19" s="39"/>
      <c r="F19" s="39"/>
      <c r="G19" s="39"/>
      <c r="H19" s="39"/>
      <c r="I19" s="39"/>
      <c r="J19" s="39"/>
      <c r="K19" s="39"/>
      <c r="L19" s="117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0"/>
      <c r="C20" s="39"/>
      <c r="D20" s="33" t="s">
        <v>31</v>
      </c>
      <c r="E20" s="39"/>
      <c r="F20" s="39"/>
      <c r="G20" s="39"/>
      <c r="H20" s="39"/>
      <c r="I20" s="33" t="s">
        <v>26</v>
      </c>
      <c r="J20" s="28" t="str">
        <f>IF('Rekapitulace stavby'!AN16="","",'Rekapitulace stavby'!AN16)</f>
        <v/>
      </c>
      <c r="K20" s="39"/>
      <c r="L20" s="117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0"/>
      <c r="C21" s="39"/>
      <c r="D21" s="39"/>
      <c r="E21" s="28" t="str">
        <f>IF('Rekapitulace stavby'!E17="","",'Rekapitulace stavby'!E17)</f>
        <v xml:space="preserve"> </v>
      </c>
      <c r="F21" s="39"/>
      <c r="G21" s="39"/>
      <c r="H21" s="39"/>
      <c r="I21" s="33" t="s">
        <v>28</v>
      </c>
      <c r="J21" s="28" t="str">
        <f>IF('Rekapitulace stavby'!AN17="","",'Rekapitulace stavby'!AN17)</f>
        <v/>
      </c>
      <c r="K21" s="39"/>
      <c r="L21" s="117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0"/>
      <c r="C22" s="39"/>
      <c r="D22" s="39"/>
      <c r="E22" s="39"/>
      <c r="F22" s="39"/>
      <c r="G22" s="39"/>
      <c r="H22" s="39"/>
      <c r="I22" s="39"/>
      <c r="J22" s="39"/>
      <c r="K22" s="39"/>
      <c r="L22" s="117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0"/>
      <c r="C23" s="39"/>
      <c r="D23" s="33" t="s">
        <v>34</v>
      </c>
      <c r="E23" s="39"/>
      <c r="F23" s="39"/>
      <c r="G23" s="39"/>
      <c r="H23" s="39"/>
      <c r="I23" s="33" t="s">
        <v>26</v>
      </c>
      <c r="J23" s="28" t="str">
        <f>IF('Rekapitulace stavby'!AN19="","",'Rekapitulace stavby'!AN19)</f>
        <v/>
      </c>
      <c r="K23" s="39"/>
      <c r="L23" s="117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0"/>
      <c r="C24" s="39"/>
      <c r="D24" s="39"/>
      <c r="E24" s="28" t="str">
        <f>IF('Rekapitulace stavby'!E20="","",'Rekapitulace stavby'!E20)</f>
        <v xml:space="preserve"> </v>
      </c>
      <c r="F24" s="39"/>
      <c r="G24" s="39"/>
      <c r="H24" s="39"/>
      <c r="I24" s="33" t="s">
        <v>28</v>
      </c>
      <c r="J24" s="28" t="str">
        <f>IF('Rekapitulace stavby'!AN20="","",'Rekapitulace stavby'!AN20)</f>
        <v/>
      </c>
      <c r="K24" s="39"/>
      <c r="L24" s="117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0"/>
      <c r="C25" s="39"/>
      <c r="D25" s="39"/>
      <c r="E25" s="39"/>
      <c r="F25" s="39"/>
      <c r="G25" s="39"/>
      <c r="H25" s="39"/>
      <c r="I25" s="39"/>
      <c r="J25" s="39"/>
      <c r="K25" s="39"/>
      <c r="L25" s="117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0"/>
      <c r="C26" s="39"/>
      <c r="D26" s="33" t="s">
        <v>35</v>
      </c>
      <c r="E26" s="39"/>
      <c r="F26" s="39"/>
      <c r="G26" s="39"/>
      <c r="H26" s="39"/>
      <c r="I26" s="39"/>
      <c r="J26" s="39"/>
      <c r="K26" s="39"/>
      <c r="L26" s="117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18"/>
      <c r="B27" s="119"/>
      <c r="C27" s="118"/>
      <c r="D27" s="118"/>
      <c r="E27" s="37" t="s">
        <v>3</v>
      </c>
      <c r="F27" s="37"/>
      <c r="G27" s="37"/>
      <c r="H27" s="37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9"/>
      <c r="B28" s="40"/>
      <c r="C28" s="39"/>
      <c r="D28" s="39"/>
      <c r="E28" s="39"/>
      <c r="F28" s="39"/>
      <c r="G28" s="39"/>
      <c r="H28" s="39"/>
      <c r="I28" s="39"/>
      <c r="J28" s="39"/>
      <c r="K28" s="39"/>
      <c r="L28" s="117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0"/>
      <c r="C29" s="39"/>
      <c r="D29" s="85"/>
      <c r="E29" s="85"/>
      <c r="F29" s="85"/>
      <c r="G29" s="85"/>
      <c r="H29" s="85"/>
      <c r="I29" s="85"/>
      <c r="J29" s="85"/>
      <c r="K29" s="85"/>
      <c r="L29" s="117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0"/>
      <c r="C30" s="39"/>
      <c r="D30" s="121" t="s">
        <v>37</v>
      </c>
      <c r="E30" s="39"/>
      <c r="F30" s="39"/>
      <c r="G30" s="39"/>
      <c r="H30" s="39"/>
      <c r="I30" s="39"/>
      <c r="J30" s="91">
        <f>ROUND(J81, 2)</f>
        <v>0</v>
      </c>
      <c r="K30" s="39"/>
      <c r="L30" s="117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0"/>
      <c r="C31" s="39"/>
      <c r="D31" s="85"/>
      <c r="E31" s="85"/>
      <c r="F31" s="85"/>
      <c r="G31" s="85"/>
      <c r="H31" s="85"/>
      <c r="I31" s="85"/>
      <c r="J31" s="85"/>
      <c r="K31" s="85"/>
      <c r="L31" s="117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0"/>
      <c r="C32" s="39"/>
      <c r="D32" s="39"/>
      <c r="E32" s="39"/>
      <c r="F32" s="44" t="s">
        <v>39</v>
      </c>
      <c r="G32" s="39"/>
      <c r="H32" s="39"/>
      <c r="I32" s="44" t="s">
        <v>38</v>
      </c>
      <c r="J32" s="44" t="s">
        <v>40</v>
      </c>
      <c r="K32" s="39"/>
      <c r="L32" s="117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0"/>
      <c r="C33" s="39"/>
      <c r="D33" s="122" t="s">
        <v>41</v>
      </c>
      <c r="E33" s="33" t="s">
        <v>42</v>
      </c>
      <c r="F33" s="123">
        <f>ROUND((SUM(BE81:BE208)),  2)</f>
        <v>0</v>
      </c>
      <c r="G33" s="39"/>
      <c r="H33" s="39"/>
      <c r="I33" s="124">
        <v>0.20999999999999999</v>
      </c>
      <c r="J33" s="123">
        <f>ROUND(((SUM(BE81:BE208))*I33),  2)</f>
        <v>0</v>
      </c>
      <c r="K33" s="39"/>
      <c r="L33" s="117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0"/>
      <c r="C34" s="39"/>
      <c r="D34" s="39"/>
      <c r="E34" s="33" t="s">
        <v>43</v>
      </c>
      <c r="F34" s="123">
        <f>ROUND((SUM(BF81:BF208)),  2)</f>
        <v>0</v>
      </c>
      <c r="G34" s="39"/>
      <c r="H34" s="39"/>
      <c r="I34" s="124">
        <v>0.14999999999999999</v>
      </c>
      <c r="J34" s="123">
        <f>ROUND(((SUM(BF81:BF208))*I34),  2)</f>
        <v>0</v>
      </c>
      <c r="K34" s="39"/>
      <c r="L34" s="117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0"/>
      <c r="C35" s="39"/>
      <c r="D35" s="39"/>
      <c r="E35" s="33" t="s">
        <v>44</v>
      </c>
      <c r="F35" s="123">
        <f>ROUND((SUM(BG81:BG208)),  2)</f>
        <v>0</v>
      </c>
      <c r="G35" s="39"/>
      <c r="H35" s="39"/>
      <c r="I35" s="124">
        <v>0.20999999999999999</v>
      </c>
      <c r="J35" s="123">
        <f>0</f>
        <v>0</v>
      </c>
      <c r="K35" s="39"/>
      <c r="L35" s="117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0"/>
      <c r="C36" s="39"/>
      <c r="D36" s="39"/>
      <c r="E36" s="33" t="s">
        <v>45</v>
      </c>
      <c r="F36" s="123">
        <f>ROUND((SUM(BH81:BH208)),  2)</f>
        <v>0</v>
      </c>
      <c r="G36" s="39"/>
      <c r="H36" s="39"/>
      <c r="I36" s="124">
        <v>0.14999999999999999</v>
      </c>
      <c r="J36" s="123">
        <f>0</f>
        <v>0</v>
      </c>
      <c r="K36" s="39"/>
      <c r="L36" s="117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0"/>
      <c r="C37" s="39"/>
      <c r="D37" s="39"/>
      <c r="E37" s="33" t="s">
        <v>46</v>
      </c>
      <c r="F37" s="123">
        <f>ROUND((SUM(BI81:BI208)),  2)</f>
        <v>0</v>
      </c>
      <c r="G37" s="39"/>
      <c r="H37" s="39"/>
      <c r="I37" s="124">
        <v>0</v>
      </c>
      <c r="J37" s="123">
        <f>0</f>
        <v>0</v>
      </c>
      <c r="K37" s="39"/>
      <c r="L37" s="117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0"/>
      <c r="C38" s="39"/>
      <c r="D38" s="39"/>
      <c r="E38" s="39"/>
      <c r="F38" s="39"/>
      <c r="G38" s="39"/>
      <c r="H38" s="39"/>
      <c r="I38" s="39"/>
      <c r="J38" s="39"/>
      <c r="K38" s="39"/>
      <c r="L38" s="117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0"/>
      <c r="C39" s="125"/>
      <c r="D39" s="126" t="s">
        <v>47</v>
      </c>
      <c r="E39" s="77"/>
      <c r="F39" s="77"/>
      <c r="G39" s="127" t="s">
        <v>48</v>
      </c>
      <c r="H39" s="128" t="s">
        <v>49</v>
      </c>
      <c r="I39" s="77"/>
      <c r="J39" s="129">
        <f>SUM(J30:J37)</f>
        <v>0</v>
      </c>
      <c r="K39" s="130"/>
      <c r="L39" s="117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56"/>
      <c r="C40" s="57"/>
      <c r="D40" s="57"/>
      <c r="E40" s="57"/>
      <c r="F40" s="57"/>
      <c r="G40" s="57"/>
      <c r="H40" s="57"/>
      <c r="I40" s="57"/>
      <c r="J40" s="57"/>
      <c r="K40" s="57"/>
      <c r="L40" s="117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58"/>
      <c r="C44" s="59"/>
      <c r="D44" s="59"/>
      <c r="E44" s="59"/>
      <c r="F44" s="59"/>
      <c r="G44" s="59"/>
      <c r="H44" s="59"/>
      <c r="I44" s="59"/>
      <c r="J44" s="59"/>
      <c r="K44" s="59"/>
      <c r="L44" s="117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88</v>
      </c>
      <c r="D45" s="39"/>
      <c r="E45" s="39"/>
      <c r="F45" s="39"/>
      <c r="G45" s="39"/>
      <c r="H45" s="39"/>
      <c r="I45" s="39"/>
      <c r="J45" s="39"/>
      <c r="K45" s="39"/>
      <c r="L45" s="117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39"/>
      <c r="D46" s="39"/>
      <c r="E46" s="39"/>
      <c r="F46" s="39"/>
      <c r="G46" s="39"/>
      <c r="H46" s="39"/>
      <c r="I46" s="39"/>
      <c r="J46" s="39"/>
      <c r="K46" s="39"/>
      <c r="L46" s="117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17</v>
      </c>
      <c r="D47" s="39"/>
      <c r="E47" s="39"/>
      <c r="F47" s="39"/>
      <c r="G47" s="39"/>
      <c r="H47" s="39"/>
      <c r="I47" s="39"/>
      <c r="J47" s="39"/>
      <c r="K47" s="39"/>
      <c r="L47" s="117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39"/>
      <c r="D48" s="39"/>
      <c r="E48" s="116" t="str">
        <f>E7</f>
        <v>Dodatek 01 - Sokolovna Krnov - Změny</v>
      </c>
      <c r="F48" s="33"/>
      <c r="G48" s="33"/>
      <c r="H48" s="33"/>
      <c r="I48" s="39"/>
      <c r="J48" s="39"/>
      <c r="K48" s="39"/>
      <c r="L48" s="117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86</v>
      </c>
      <c r="D49" s="39"/>
      <c r="E49" s="39"/>
      <c r="F49" s="39"/>
      <c r="G49" s="39"/>
      <c r="H49" s="39"/>
      <c r="I49" s="39"/>
      <c r="J49" s="39"/>
      <c r="K49" s="39"/>
      <c r="L49" s="117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39"/>
      <c r="D50" s="39"/>
      <c r="E50" s="63" t="str">
        <f>E9</f>
        <v>01c.D01 - Okna - izolační dvojsklo na vnějších křídlech</v>
      </c>
      <c r="F50" s="39"/>
      <c r="G50" s="39"/>
      <c r="H50" s="39"/>
      <c r="I50" s="39"/>
      <c r="J50" s="39"/>
      <c r="K50" s="39"/>
      <c r="L50" s="117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39"/>
      <c r="D51" s="39"/>
      <c r="E51" s="39"/>
      <c r="F51" s="39"/>
      <c r="G51" s="39"/>
      <c r="H51" s="39"/>
      <c r="I51" s="39"/>
      <c r="J51" s="39"/>
      <c r="K51" s="39"/>
      <c r="L51" s="117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39"/>
      <c r="E52" s="39"/>
      <c r="F52" s="28" t="str">
        <f>F12</f>
        <v>Krnov</v>
      </c>
      <c r="G52" s="39"/>
      <c r="H52" s="39"/>
      <c r="I52" s="33" t="s">
        <v>23</v>
      </c>
      <c r="J52" s="65" t="str">
        <f>IF(J12="","",J12)</f>
        <v>6. 2. 2023</v>
      </c>
      <c r="K52" s="39"/>
      <c r="L52" s="117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39"/>
      <c r="D53" s="39"/>
      <c r="E53" s="39"/>
      <c r="F53" s="39"/>
      <c r="G53" s="39"/>
      <c r="H53" s="39"/>
      <c r="I53" s="39"/>
      <c r="J53" s="39"/>
      <c r="K53" s="39"/>
      <c r="L53" s="117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39"/>
      <c r="E54" s="39"/>
      <c r="F54" s="28" t="str">
        <f>E15</f>
        <v>Město Krnov</v>
      </c>
      <c r="G54" s="39"/>
      <c r="H54" s="39"/>
      <c r="I54" s="33" t="s">
        <v>31</v>
      </c>
      <c r="J54" s="37" t="str">
        <f>E21</f>
        <v xml:space="preserve"> </v>
      </c>
      <c r="K54" s="39"/>
      <c r="L54" s="117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39"/>
      <c r="E55" s="39"/>
      <c r="F55" s="28" t="str">
        <f>IF(E18="","",E18)</f>
        <v>Vyplň údaj</v>
      </c>
      <c r="G55" s="39"/>
      <c r="H55" s="39"/>
      <c r="I55" s="33" t="s">
        <v>34</v>
      </c>
      <c r="J55" s="37" t="str">
        <f>E24</f>
        <v xml:space="preserve"> </v>
      </c>
      <c r="K55" s="39"/>
      <c r="L55" s="117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39"/>
      <c r="D56" s="39"/>
      <c r="E56" s="39"/>
      <c r="F56" s="39"/>
      <c r="G56" s="39"/>
      <c r="H56" s="39"/>
      <c r="I56" s="39"/>
      <c r="J56" s="39"/>
      <c r="K56" s="39"/>
      <c r="L56" s="117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31" t="s">
        <v>89</v>
      </c>
      <c r="D57" s="125"/>
      <c r="E57" s="125"/>
      <c r="F57" s="125"/>
      <c r="G57" s="125"/>
      <c r="H57" s="125"/>
      <c r="I57" s="125"/>
      <c r="J57" s="132" t="s">
        <v>90</v>
      </c>
      <c r="K57" s="125"/>
      <c r="L57" s="117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39"/>
      <c r="D58" s="39"/>
      <c r="E58" s="39"/>
      <c r="F58" s="39"/>
      <c r="G58" s="39"/>
      <c r="H58" s="39"/>
      <c r="I58" s="39"/>
      <c r="J58" s="39"/>
      <c r="K58" s="39"/>
      <c r="L58" s="117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33" t="s">
        <v>69</v>
      </c>
      <c r="D59" s="39"/>
      <c r="E59" s="39"/>
      <c r="F59" s="39"/>
      <c r="G59" s="39"/>
      <c r="H59" s="39"/>
      <c r="I59" s="39"/>
      <c r="J59" s="91">
        <f>J81</f>
        <v>0</v>
      </c>
      <c r="K59" s="39"/>
      <c r="L59" s="117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20" t="s">
        <v>91</v>
      </c>
    </row>
    <row r="60" s="9" customFormat="1" ht="24.96" customHeight="1">
      <c r="A60" s="9"/>
      <c r="B60" s="134"/>
      <c r="C60" s="9"/>
      <c r="D60" s="135" t="s">
        <v>92</v>
      </c>
      <c r="E60" s="136"/>
      <c r="F60" s="136"/>
      <c r="G60" s="136"/>
      <c r="H60" s="136"/>
      <c r="I60" s="136"/>
      <c r="J60" s="137">
        <f>J82</f>
        <v>0</v>
      </c>
      <c r="K60" s="9"/>
      <c r="L60" s="13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38"/>
      <c r="C61" s="10"/>
      <c r="D61" s="139" t="s">
        <v>95</v>
      </c>
      <c r="E61" s="140"/>
      <c r="F61" s="140"/>
      <c r="G61" s="140"/>
      <c r="H61" s="140"/>
      <c r="I61" s="140"/>
      <c r="J61" s="141">
        <f>J83</f>
        <v>0</v>
      </c>
      <c r="K61" s="10"/>
      <c r="L61" s="13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39"/>
      <c r="D62" s="39"/>
      <c r="E62" s="39"/>
      <c r="F62" s="39"/>
      <c r="G62" s="39"/>
      <c r="H62" s="39"/>
      <c r="I62" s="39"/>
      <c r="J62" s="39"/>
      <c r="K62" s="39"/>
      <c r="L62" s="117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56"/>
      <c r="C63" s="57"/>
      <c r="D63" s="57"/>
      <c r="E63" s="57"/>
      <c r="F63" s="57"/>
      <c r="G63" s="57"/>
      <c r="H63" s="57"/>
      <c r="I63" s="57"/>
      <c r="J63" s="57"/>
      <c r="K63" s="57"/>
      <c r="L63" s="117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58"/>
      <c r="C67" s="59"/>
      <c r="D67" s="59"/>
      <c r="E67" s="59"/>
      <c r="F67" s="59"/>
      <c r="G67" s="59"/>
      <c r="H67" s="59"/>
      <c r="I67" s="59"/>
      <c r="J67" s="59"/>
      <c r="K67" s="59"/>
      <c r="L67" s="117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97</v>
      </c>
      <c r="D68" s="39"/>
      <c r="E68" s="39"/>
      <c r="F68" s="39"/>
      <c r="G68" s="39"/>
      <c r="H68" s="39"/>
      <c r="I68" s="39"/>
      <c r="J68" s="39"/>
      <c r="K68" s="39"/>
      <c r="L68" s="117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39"/>
      <c r="D69" s="39"/>
      <c r="E69" s="39"/>
      <c r="F69" s="39"/>
      <c r="G69" s="39"/>
      <c r="H69" s="39"/>
      <c r="I69" s="39"/>
      <c r="J69" s="39"/>
      <c r="K69" s="39"/>
      <c r="L69" s="117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17</v>
      </c>
      <c r="D70" s="39"/>
      <c r="E70" s="39"/>
      <c r="F70" s="39"/>
      <c r="G70" s="39"/>
      <c r="H70" s="39"/>
      <c r="I70" s="39"/>
      <c r="J70" s="39"/>
      <c r="K70" s="39"/>
      <c r="L70" s="117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39"/>
      <c r="D71" s="39"/>
      <c r="E71" s="116" t="str">
        <f>E7</f>
        <v>Dodatek 01 - Sokolovna Krnov - Změny</v>
      </c>
      <c r="F71" s="33"/>
      <c r="G71" s="33"/>
      <c r="H71" s="33"/>
      <c r="I71" s="39"/>
      <c r="J71" s="39"/>
      <c r="K71" s="39"/>
      <c r="L71" s="117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86</v>
      </c>
      <c r="D72" s="39"/>
      <c r="E72" s="39"/>
      <c r="F72" s="39"/>
      <c r="G72" s="39"/>
      <c r="H72" s="39"/>
      <c r="I72" s="39"/>
      <c r="J72" s="39"/>
      <c r="K72" s="39"/>
      <c r="L72" s="117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39"/>
      <c r="D73" s="39"/>
      <c r="E73" s="63" t="str">
        <f>E9</f>
        <v>01c.D01 - Okna - izolační dvojsklo na vnějších křídlech</v>
      </c>
      <c r="F73" s="39"/>
      <c r="G73" s="39"/>
      <c r="H73" s="39"/>
      <c r="I73" s="39"/>
      <c r="J73" s="39"/>
      <c r="K73" s="39"/>
      <c r="L73" s="117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39"/>
      <c r="D74" s="39"/>
      <c r="E74" s="39"/>
      <c r="F74" s="39"/>
      <c r="G74" s="39"/>
      <c r="H74" s="39"/>
      <c r="I74" s="39"/>
      <c r="J74" s="39"/>
      <c r="K74" s="39"/>
      <c r="L74" s="117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21</v>
      </c>
      <c r="D75" s="39"/>
      <c r="E75" s="39"/>
      <c r="F75" s="28" t="str">
        <f>F12</f>
        <v>Krnov</v>
      </c>
      <c r="G75" s="39"/>
      <c r="H75" s="39"/>
      <c r="I75" s="33" t="s">
        <v>23</v>
      </c>
      <c r="J75" s="65" t="str">
        <f>IF(J12="","",J12)</f>
        <v>6. 2. 2023</v>
      </c>
      <c r="K75" s="39"/>
      <c r="L75" s="117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39"/>
      <c r="D76" s="39"/>
      <c r="E76" s="39"/>
      <c r="F76" s="39"/>
      <c r="G76" s="39"/>
      <c r="H76" s="39"/>
      <c r="I76" s="39"/>
      <c r="J76" s="39"/>
      <c r="K76" s="39"/>
      <c r="L76" s="117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25</v>
      </c>
      <c r="D77" s="39"/>
      <c r="E77" s="39"/>
      <c r="F77" s="28" t="str">
        <f>E15</f>
        <v>Město Krnov</v>
      </c>
      <c r="G77" s="39"/>
      <c r="H77" s="39"/>
      <c r="I77" s="33" t="s">
        <v>31</v>
      </c>
      <c r="J77" s="37" t="str">
        <f>E21</f>
        <v xml:space="preserve"> </v>
      </c>
      <c r="K77" s="39"/>
      <c r="L77" s="117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29</v>
      </c>
      <c r="D78" s="39"/>
      <c r="E78" s="39"/>
      <c r="F78" s="28" t="str">
        <f>IF(E18="","",E18)</f>
        <v>Vyplň údaj</v>
      </c>
      <c r="G78" s="39"/>
      <c r="H78" s="39"/>
      <c r="I78" s="33" t="s">
        <v>34</v>
      </c>
      <c r="J78" s="37" t="str">
        <f>E24</f>
        <v xml:space="preserve"> </v>
      </c>
      <c r="K78" s="39"/>
      <c r="L78" s="117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39"/>
      <c r="D79" s="39"/>
      <c r="E79" s="39"/>
      <c r="F79" s="39"/>
      <c r="G79" s="39"/>
      <c r="H79" s="39"/>
      <c r="I79" s="39"/>
      <c r="J79" s="39"/>
      <c r="K79" s="39"/>
      <c r="L79" s="117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42"/>
      <c r="B80" s="143"/>
      <c r="C80" s="144" t="s">
        <v>98</v>
      </c>
      <c r="D80" s="145" t="s">
        <v>56</v>
      </c>
      <c r="E80" s="145" t="s">
        <v>52</v>
      </c>
      <c r="F80" s="145" t="s">
        <v>53</v>
      </c>
      <c r="G80" s="145" t="s">
        <v>99</v>
      </c>
      <c r="H80" s="145" t="s">
        <v>100</v>
      </c>
      <c r="I80" s="145" t="s">
        <v>101</v>
      </c>
      <c r="J80" s="145" t="s">
        <v>90</v>
      </c>
      <c r="K80" s="146" t="s">
        <v>102</v>
      </c>
      <c r="L80" s="147"/>
      <c r="M80" s="81" t="s">
        <v>3</v>
      </c>
      <c r="N80" s="82" t="s">
        <v>41</v>
      </c>
      <c r="O80" s="82" t="s">
        <v>103</v>
      </c>
      <c r="P80" s="82" t="s">
        <v>104</v>
      </c>
      <c r="Q80" s="82" t="s">
        <v>105</v>
      </c>
      <c r="R80" s="82" t="s">
        <v>106</v>
      </c>
      <c r="S80" s="82" t="s">
        <v>107</v>
      </c>
      <c r="T80" s="83" t="s">
        <v>108</v>
      </c>
      <c r="U80" s="142"/>
      <c r="V80" s="142"/>
      <c r="W80" s="142"/>
      <c r="X80" s="142"/>
      <c r="Y80" s="142"/>
      <c r="Z80" s="142"/>
      <c r="AA80" s="142"/>
      <c r="AB80" s="142"/>
      <c r="AC80" s="142"/>
      <c r="AD80" s="142"/>
      <c r="AE80" s="142"/>
    </row>
    <row r="81" s="2" customFormat="1" ht="22.8" customHeight="1">
      <c r="A81" s="39"/>
      <c r="B81" s="40"/>
      <c r="C81" s="88" t="s">
        <v>109</v>
      </c>
      <c r="D81" s="39"/>
      <c r="E81" s="39"/>
      <c r="F81" s="39"/>
      <c r="G81" s="39"/>
      <c r="H81" s="39"/>
      <c r="I81" s="39"/>
      <c r="J81" s="148">
        <f>BK81</f>
        <v>0</v>
      </c>
      <c r="K81" s="39"/>
      <c r="L81" s="40"/>
      <c r="M81" s="84"/>
      <c r="N81" s="69"/>
      <c r="O81" s="85"/>
      <c r="P81" s="149">
        <f>P82</f>
        <v>0</v>
      </c>
      <c r="Q81" s="85"/>
      <c r="R81" s="149">
        <f>R82</f>
        <v>0</v>
      </c>
      <c r="S81" s="85"/>
      <c r="T81" s="150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20" t="s">
        <v>70</v>
      </c>
      <c r="AU81" s="20" t="s">
        <v>91</v>
      </c>
      <c r="BK81" s="151">
        <f>BK82</f>
        <v>0</v>
      </c>
    </row>
    <row r="82" s="12" customFormat="1" ht="25.92" customHeight="1">
      <c r="A82" s="12"/>
      <c r="B82" s="152"/>
      <c r="C82" s="12"/>
      <c r="D82" s="153" t="s">
        <v>70</v>
      </c>
      <c r="E82" s="154" t="s">
        <v>110</v>
      </c>
      <c r="F82" s="154" t="s">
        <v>111</v>
      </c>
      <c r="G82" s="12"/>
      <c r="H82" s="12"/>
      <c r="I82" s="155"/>
      <c r="J82" s="156">
        <f>BK82</f>
        <v>0</v>
      </c>
      <c r="K82" s="12"/>
      <c r="L82" s="152"/>
      <c r="M82" s="157"/>
      <c r="N82" s="158"/>
      <c r="O82" s="158"/>
      <c r="P82" s="159">
        <f>P83</f>
        <v>0</v>
      </c>
      <c r="Q82" s="158"/>
      <c r="R82" s="159">
        <f>R83</f>
        <v>0</v>
      </c>
      <c r="S82" s="158"/>
      <c r="T82" s="160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53" t="s">
        <v>81</v>
      </c>
      <c r="AT82" s="161" t="s">
        <v>70</v>
      </c>
      <c r="AU82" s="161" t="s">
        <v>71</v>
      </c>
      <c r="AY82" s="153" t="s">
        <v>112</v>
      </c>
      <c r="BK82" s="162">
        <f>BK83</f>
        <v>0</v>
      </c>
    </row>
    <row r="83" s="12" customFormat="1" ht="22.8" customHeight="1">
      <c r="A83" s="12"/>
      <c r="B83" s="152"/>
      <c r="C83" s="12"/>
      <c r="D83" s="153" t="s">
        <v>70</v>
      </c>
      <c r="E83" s="163" t="s">
        <v>231</v>
      </c>
      <c r="F83" s="163" t="s">
        <v>232</v>
      </c>
      <c r="G83" s="12"/>
      <c r="H83" s="12"/>
      <c r="I83" s="155"/>
      <c r="J83" s="164">
        <f>BK83</f>
        <v>0</v>
      </c>
      <c r="K83" s="12"/>
      <c r="L83" s="152"/>
      <c r="M83" s="157"/>
      <c r="N83" s="158"/>
      <c r="O83" s="158"/>
      <c r="P83" s="159">
        <f>SUM(P84:P208)</f>
        <v>0</v>
      </c>
      <c r="Q83" s="158"/>
      <c r="R83" s="159">
        <f>SUM(R84:R208)</f>
        <v>0</v>
      </c>
      <c r="S83" s="158"/>
      <c r="T83" s="160">
        <f>SUM(T84:T208)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53" t="s">
        <v>81</v>
      </c>
      <c r="AT83" s="161" t="s">
        <v>70</v>
      </c>
      <c r="AU83" s="161" t="s">
        <v>79</v>
      </c>
      <c r="AY83" s="153" t="s">
        <v>112</v>
      </c>
      <c r="BK83" s="162">
        <f>SUM(BK84:BK208)</f>
        <v>0</v>
      </c>
    </row>
    <row r="84" s="2" customFormat="1" ht="16.5" customHeight="1">
      <c r="A84" s="39"/>
      <c r="B84" s="165"/>
      <c r="C84" s="166" t="s">
        <v>79</v>
      </c>
      <c r="D84" s="166" t="s">
        <v>115</v>
      </c>
      <c r="E84" s="167" t="s">
        <v>353</v>
      </c>
      <c r="F84" s="168" t="s">
        <v>354</v>
      </c>
      <c r="G84" s="169" t="s">
        <v>296</v>
      </c>
      <c r="H84" s="170">
        <v>3</v>
      </c>
      <c r="I84" s="171"/>
      <c r="J84" s="172">
        <f>ROUND(I84*H84,2)</f>
        <v>0</v>
      </c>
      <c r="K84" s="168" t="s">
        <v>3</v>
      </c>
      <c r="L84" s="40"/>
      <c r="M84" s="173" t="s">
        <v>3</v>
      </c>
      <c r="N84" s="174" t="s">
        <v>42</v>
      </c>
      <c r="O84" s="73"/>
      <c r="P84" s="175">
        <f>O84*H84</f>
        <v>0</v>
      </c>
      <c r="Q84" s="175">
        <v>0</v>
      </c>
      <c r="R84" s="175">
        <f>Q84*H84</f>
        <v>0</v>
      </c>
      <c r="S84" s="175">
        <v>0</v>
      </c>
      <c r="T84" s="176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177" t="s">
        <v>120</v>
      </c>
      <c r="AT84" s="177" t="s">
        <v>115</v>
      </c>
      <c r="AU84" s="177" t="s">
        <v>81</v>
      </c>
      <c r="AY84" s="20" t="s">
        <v>112</v>
      </c>
      <c r="BE84" s="178">
        <f>IF(N84="základní",J84,0)</f>
        <v>0</v>
      </c>
      <c r="BF84" s="178">
        <f>IF(N84="snížená",J84,0)</f>
        <v>0</v>
      </c>
      <c r="BG84" s="178">
        <f>IF(N84="zákl. přenesená",J84,0)</f>
        <v>0</v>
      </c>
      <c r="BH84" s="178">
        <f>IF(N84="sníž. přenesená",J84,0)</f>
        <v>0</v>
      </c>
      <c r="BI84" s="178">
        <f>IF(N84="nulová",J84,0)</f>
        <v>0</v>
      </c>
      <c r="BJ84" s="20" t="s">
        <v>79</v>
      </c>
      <c r="BK84" s="178">
        <f>ROUND(I84*H84,2)</f>
        <v>0</v>
      </c>
      <c r="BL84" s="20" t="s">
        <v>120</v>
      </c>
      <c r="BM84" s="177" t="s">
        <v>355</v>
      </c>
    </row>
    <row r="85" s="2" customFormat="1">
      <c r="A85" s="39"/>
      <c r="B85" s="40"/>
      <c r="C85" s="39"/>
      <c r="D85" s="179" t="s">
        <v>122</v>
      </c>
      <c r="E85" s="39"/>
      <c r="F85" s="180" t="s">
        <v>356</v>
      </c>
      <c r="G85" s="39"/>
      <c r="H85" s="39"/>
      <c r="I85" s="181"/>
      <c r="J85" s="39"/>
      <c r="K85" s="39"/>
      <c r="L85" s="40"/>
      <c r="M85" s="182"/>
      <c r="N85" s="183"/>
      <c r="O85" s="73"/>
      <c r="P85" s="73"/>
      <c r="Q85" s="73"/>
      <c r="R85" s="73"/>
      <c r="S85" s="73"/>
      <c r="T85" s="74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20" t="s">
        <v>122</v>
      </c>
      <c r="AU85" s="20" t="s">
        <v>81</v>
      </c>
    </row>
    <row r="86" s="2" customFormat="1">
      <c r="A86" s="39"/>
      <c r="B86" s="40"/>
      <c r="C86" s="39"/>
      <c r="D86" s="179" t="s">
        <v>126</v>
      </c>
      <c r="E86" s="39"/>
      <c r="F86" s="186" t="s">
        <v>357</v>
      </c>
      <c r="G86" s="39"/>
      <c r="H86" s="39"/>
      <c r="I86" s="181"/>
      <c r="J86" s="39"/>
      <c r="K86" s="39"/>
      <c r="L86" s="40"/>
      <c r="M86" s="182"/>
      <c r="N86" s="183"/>
      <c r="O86" s="73"/>
      <c r="P86" s="73"/>
      <c r="Q86" s="73"/>
      <c r="R86" s="73"/>
      <c r="S86" s="73"/>
      <c r="T86" s="74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20" t="s">
        <v>126</v>
      </c>
      <c r="AU86" s="20" t="s">
        <v>81</v>
      </c>
    </row>
    <row r="87" s="13" customFormat="1">
      <c r="A87" s="13"/>
      <c r="B87" s="187"/>
      <c r="C87" s="13"/>
      <c r="D87" s="179" t="s">
        <v>128</v>
      </c>
      <c r="E87" s="188" t="s">
        <v>3</v>
      </c>
      <c r="F87" s="189" t="s">
        <v>358</v>
      </c>
      <c r="G87" s="13"/>
      <c r="H87" s="188" t="s">
        <v>3</v>
      </c>
      <c r="I87" s="190"/>
      <c r="J87" s="13"/>
      <c r="K87" s="13"/>
      <c r="L87" s="187"/>
      <c r="M87" s="191"/>
      <c r="N87" s="192"/>
      <c r="O87" s="192"/>
      <c r="P87" s="192"/>
      <c r="Q87" s="192"/>
      <c r="R87" s="192"/>
      <c r="S87" s="192"/>
      <c r="T87" s="19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188" t="s">
        <v>128</v>
      </c>
      <c r="AU87" s="188" t="s">
        <v>81</v>
      </c>
      <c r="AV87" s="13" t="s">
        <v>79</v>
      </c>
      <c r="AW87" s="13" t="s">
        <v>33</v>
      </c>
      <c r="AX87" s="13" t="s">
        <v>71</v>
      </c>
      <c r="AY87" s="188" t="s">
        <v>112</v>
      </c>
    </row>
    <row r="88" s="14" customFormat="1">
      <c r="A88" s="14"/>
      <c r="B88" s="194"/>
      <c r="C88" s="14"/>
      <c r="D88" s="179" t="s">
        <v>128</v>
      </c>
      <c r="E88" s="195" t="s">
        <v>3</v>
      </c>
      <c r="F88" s="196" t="s">
        <v>141</v>
      </c>
      <c r="G88" s="14"/>
      <c r="H88" s="197">
        <v>3</v>
      </c>
      <c r="I88" s="198"/>
      <c r="J88" s="14"/>
      <c r="K88" s="14"/>
      <c r="L88" s="194"/>
      <c r="M88" s="199"/>
      <c r="N88" s="200"/>
      <c r="O88" s="200"/>
      <c r="P88" s="200"/>
      <c r="Q88" s="200"/>
      <c r="R88" s="200"/>
      <c r="S88" s="200"/>
      <c r="T88" s="201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T88" s="195" t="s">
        <v>128</v>
      </c>
      <c r="AU88" s="195" t="s">
        <v>81</v>
      </c>
      <c r="AV88" s="14" t="s">
        <v>81</v>
      </c>
      <c r="AW88" s="14" t="s">
        <v>33</v>
      </c>
      <c r="AX88" s="14" t="s">
        <v>79</v>
      </c>
      <c r="AY88" s="195" t="s">
        <v>112</v>
      </c>
    </row>
    <row r="89" s="2" customFormat="1" ht="16.5" customHeight="1">
      <c r="A89" s="39"/>
      <c r="B89" s="165"/>
      <c r="C89" s="166" t="s">
        <v>81</v>
      </c>
      <c r="D89" s="166" t="s">
        <v>115</v>
      </c>
      <c r="E89" s="167" t="s">
        <v>359</v>
      </c>
      <c r="F89" s="168" t="s">
        <v>360</v>
      </c>
      <c r="G89" s="169" t="s">
        <v>296</v>
      </c>
      <c r="H89" s="170">
        <v>4</v>
      </c>
      <c r="I89" s="171"/>
      <c r="J89" s="172">
        <f>ROUND(I89*H89,2)</f>
        <v>0</v>
      </c>
      <c r="K89" s="168" t="s">
        <v>3</v>
      </c>
      <c r="L89" s="40"/>
      <c r="M89" s="173" t="s">
        <v>3</v>
      </c>
      <c r="N89" s="174" t="s">
        <v>42</v>
      </c>
      <c r="O89" s="73"/>
      <c r="P89" s="175">
        <f>O89*H89</f>
        <v>0</v>
      </c>
      <c r="Q89" s="175">
        <v>0</v>
      </c>
      <c r="R89" s="175">
        <f>Q89*H89</f>
        <v>0</v>
      </c>
      <c r="S89" s="175">
        <v>0</v>
      </c>
      <c r="T89" s="176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177" t="s">
        <v>120</v>
      </c>
      <c r="AT89" s="177" t="s">
        <v>115</v>
      </c>
      <c r="AU89" s="177" t="s">
        <v>81</v>
      </c>
      <c r="AY89" s="20" t="s">
        <v>112</v>
      </c>
      <c r="BE89" s="178">
        <f>IF(N89="základní",J89,0)</f>
        <v>0</v>
      </c>
      <c r="BF89" s="178">
        <f>IF(N89="snížená",J89,0)</f>
        <v>0</v>
      </c>
      <c r="BG89" s="178">
        <f>IF(N89="zákl. přenesená",J89,0)</f>
        <v>0</v>
      </c>
      <c r="BH89" s="178">
        <f>IF(N89="sníž. přenesená",J89,0)</f>
        <v>0</v>
      </c>
      <c r="BI89" s="178">
        <f>IF(N89="nulová",J89,0)</f>
        <v>0</v>
      </c>
      <c r="BJ89" s="20" t="s">
        <v>79</v>
      </c>
      <c r="BK89" s="178">
        <f>ROUND(I89*H89,2)</f>
        <v>0</v>
      </c>
      <c r="BL89" s="20" t="s">
        <v>120</v>
      </c>
      <c r="BM89" s="177" t="s">
        <v>361</v>
      </c>
    </row>
    <row r="90" s="2" customFormat="1">
      <c r="A90" s="39"/>
      <c r="B90" s="40"/>
      <c r="C90" s="39"/>
      <c r="D90" s="179" t="s">
        <v>122</v>
      </c>
      <c r="E90" s="39"/>
      <c r="F90" s="180" t="s">
        <v>362</v>
      </c>
      <c r="G90" s="39"/>
      <c r="H90" s="39"/>
      <c r="I90" s="181"/>
      <c r="J90" s="39"/>
      <c r="K90" s="39"/>
      <c r="L90" s="40"/>
      <c r="M90" s="182"/>
      <c r="N90" s="183"/>
      <c r="O90" s="73"/>
      <c r="P90" s="73"/>
      <c r="Q90" s="73"/>
      <c r="R90" s="73"/>
      <c r="S90" s="73"/>
      <c r="T90" s="74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20" t="s">
        <v>122</v>
      </c>
      <c r="AU90" s="20" t="s">
        <v>81</v>
      </c>
    </row>
    <row r="91" s="2" customFormat="1">
      <c r="A91" s="39"/>
      <c r="B91" s="40"/>
      <c r="C91" s="39"/>
      <c r="D91" s="179" t="s">
        <v>126</v>
      </c>
      <c r="E91" s="39"/>
      <c r="F91" s="186" t="s">
        <v>357</v>
      </c>
      <c r="G91" s="39"/>
      <c r="H91" s="39"/>
      <c r="I91" s="181"/>
      <c r="J91" s="39"/>
      <c r="K91" s="39"/>
      <c r="L91" s="40"/>
      <c r="M91" s="182"/>
      <c r="N91" s="183"/>
      <c r="O91" s="73"/>
      <c r="P91" s="73"/>
      <c r="Q91" s="73"/>
      <c r="R91" s="73"/>
      <c r="S91" s="73"/>
      <c r="T91" s="74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20" t="s">
        <v>126</v>
      </c>
      <c r="AU91" s="20" t="s">
        <v>81</v>
      </c>
    </row>
    <row r="92" s="13" customFormat="1">
      <c r="A92" s="13"/>
      <c r="B92" s="187"/>
      <c r="C92" s="13"/>
      <c r="D92" s="179" t="s">
        <v>128</v>
      </c>
      <c r="E92" s="188" t="s">
        <v>3</v>
      </c>
      <c r="F92" s="189" t="s">
        <v>358</v>
      </c>
      <c r="G92" s="13"/>
      <c r="H92" s="188" t="s">
        <v>3</v>
      </c>
      <c r="I92" s="190"/>
      <c r="J92" s="13"/>
      <c r="K92" s="13"/>
      <c r="L92" s="187"/>
      <c r="M92" s="191"/>
      <c r="N92" s="192"/>
      <c r="O92" s="192"/>
      <c r="P92" s="192"/>
      <c r="Q92" s="192"/>
      <c r="R92" s="192"/>
      <c r="S92" s="192"/>
      <c r="T92" s="19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188" t="s">
        <v>128</v>
      </c>
      <c r="AU92" s="188" t="s">
        <v>81</v>
      </c>
      <c r="AV92" s="13" t="s">
        <v>79</v>
      </c>
      <c r="AW92" s="13" t="s">
        <v>33</v>
      </c>
      <c r="AX92" s="13" t="s">
        <v>71</v>
      </c>
      <c r="AY92" s="188" t="s">
        <v>112</v>
      </c>
    </row>
    <row r="93" s="14" customFormat="1">
      <c r="A93" s="14"/>
      <c r="B93" s="194"/>
      <c r="C93" s="14"/>
      <c r="D93" s="179" t="s">
        <v>128</v>
      </c>
      <c r="E93" s="195" t="s">
        <v>3</v>
      </c>
      <c r="F93" s="196" t="s">
        <v>145</v>
      </c>
      <c r="G93" s="14"/>
      <c r="H93" s="197">
        <v>4</v>
      </c>
      <c r="I93" s="198"/>
      <c r="J93" s="14"/>
      <c r="K93" s="14"/>
      <c r="L93" s="194"/>
      <c r="M93" s="199"/>
      <c r="N93" s="200"/>
      <c r="O93" s="200"/>
      <c r="P93" s="200"/>
      <c r="Q93" s="200"/>
      <c r="R93" s="200"/>
      <c r="S93" s="200"/>
      <c r="T93" s="201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195" t="s">
        <v>128</v>
      </c>
      <c r="AU93" s="195" t="s">
        <v>81</v>
      </c>
      <c r="AV93" s="14" t="s">
        <v>81</v>
      </c>
      <c r="AW93" s="14" t="s">
        <v>33</v>
      </c>
      <c r="AX93" s="14" t="s">
        <v>79</v>
      </c>
      <c r="AY93" s="195" t="s">
        <v>112</v>
      </c>
    </row>
    <row r="94" s="2" customFormat="1" ht="16.5" customHeight="1">
      <c r="A94" s="39"/>
      <c r="B94" s="165"/>
      <c r="C94" s="166" t="s">
        <v>141</v>
      </c>
      <c r="D94" s="166" t="s">
        <v>115</v>
      </c>
      <c r="E94" s="167" t="s">
        <v>363</v>
      </c>
      <c r="F94" s="168" t="s">
        <v>364</v>
      </c>
      <c r="G94" s="169" t="s">
        <v>296</v>
      </c>
      <c r="H94" s="170">
        <v>2</v>
      </c>
      <c r="I94" s="171"/>
      <c r="J94" s="172">
        <f>ROUND(I94*H94,2)</f>
        <v>0</v>
      </c>
      <c r="K94" s="168" t="s">
        <v>3</v>
      </c>
      <c r="L94" s="40"/>
      <c r="M94" s="173" t="s">
        <v>3</v>
      </c>
      <c r="N94" s="174" t="s">
        <v>42</v>
      </c>
      <c r="O94" s="73"/>
      <c r="P94" s="175">
        <f>O94*H94</f>
        <v>0</v>
      </c>
      <c r="Q94" s="175">
        <v>0</v>
      </c>
      <c r="R94" s="175">
        <f>Q94*H94</f>
        <v>0</v>
      </c>
      <c r="S94" s="175">
        <v>0</v>
      </c>
      <c r="T94" s="176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177" t="s">
        <v>120</v>
      </c>
      <c r="AT94" s="177" t="s">
        <v>115</v>
      </c>
      <c r="AU94" s="177" t="s">
        <v>81</v>
      </c>
      <c r="AY94" s="20" t="s">
        <v>112</v>
      </c>
      <c r="BE94" s="178">
        <f>IF(N94="základní",J94,0)</f>
        <v>0</v>
      </c>
      <c r="BF94" s="178">
        <f>IF(N94="snížená",J94,0)</f>
        <v>0</v>
      </c>
      <c r="BG94" s="178">
        <f>IF(N94="zákl. přenesená",J94,0)</f>
        <v>0</v>
      </c>
      <c r="BH94" s="178">
        <f>IF(N94="sníž. přenesená",J94,0)</f>
        <v>0</v>
      </c>
      <c r="BI94" s="178">
        <f>IF(N94="nulová",J94,0)</f>
        <v>0</v>
      </c>
      <c r="BJ94" s="20" t="s">
        <v>79</v>
      </c>
      <c r="BK94" s="178">
        <f>ROUND(I94*H94,2)</f>
        <v>0</v>
      </c>
      <c r="BL94" s="20" t="s">
        <v>120</v>
      </c>
      <c r="BM94" s="177" t="s">
        <v>365</v>
      </c>
    </row>
    <row r="95" s="2" customFormat="1">
      <c r="A95" s="39"/>
      <c r="B95" s="40"/>
      <c r="C95" s="39"/>
      <c r="D95" s="179" t="s">
        <v>122</v>
      </c>
      <c r="E95" s="39"/>
      <c r="F95" s="180" t="s">
        <v>366</v>
      </c>
      <c r="G95" s="39"/>
      <c r="H95" s="39"/>
      <c r="I95" s="181"/>
      <c r="J95" s="39"/>
      <c r="K95" s="39"/>
      <c r="L95" s="40"/>
      <c r="M95" s="182"/>
      <c r="N95" s="183"/>
      <c r="O95" s="73"/>
      <c r="P95" s="73"/>
      <c r="Q95" s="73"/>
      <c r="R95" s="73"/>
      <c r="S95" s="73"/>
      <c r="T95" s="74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20" t="s">
        <v>122</v>
      </c>
      <c r="AU95" s="20" t="s">
        <v>81</v>
      </c>
    </row>
    <row r="96" s="2" customFormat="1">
      <c r="A96" s="39"/>
      <c r="B96" s="40"/>
      <c r="C96" s="39"/>
      <c r="D96" s="179" t="s">
        <v>126</v>
      </c>
      <c r="E96" s="39"/>
      <c r="F96" s="186" t="s">
        <v>357</v>
      </c>
      <c r="G96" s="39"/>
      <c r="H96" s="39"/>
      <c r="I96" s="181"/>
      <c r="J96" s="39"/>
      <c r="K96" s="39"/>
      <c r="L96" s="40"/>
      <c r="M96" s="182"/>
      <c r="N96" s="183"/>
      <c r="O96" s="73"/>
      <c r="P96" s="73"/>
      <c r="Q96" s="73"/>
      <c r="R96" s="73"/>
      <c r="S96" s="73"/>
      <c r="T96" s="74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20" t="s">
        <v>126</v>
      </c>
      <c r="AU96" s="20" t="s">
        <v>81</v>
      </c>
    </row>
    <row r="97" s="13" customFormat="1">
      <c r="A97" s="13"/>
      <c r="B97" s="187"/>
      <c r="C97" s="13"/>
      <c r="D97" s="179" t="s">
        <v>128</v>
      </c>
      <c r="E97" s="188" t="s">
        <v>3</v>
      </c>
      <c r="F97" s="189" t="s">
        <v>358</v>
      </c>
      <c r="G97" s="13"/>
      <c r="H97" s="188" t="s">
        <v>3</v>
      </c>
      <c r="I97" s="190"/>
      <c r="J97" s="13"/>
      <c r="K97" s="13"/>
      <c r="L97" s="187"/>
      <c r="M97" s="191"/>
      <c r="N97" s="192"/>
      <c r="O97" s="192"/>
      <c r="P97" s="192"/>
      <c r="Q97" s="192"/>
      <c r="R97" s="192"/>
      <c r="S97" s="192"/>
      <c r="T97" s="19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188" t="s">
        <v>128</v>
      </c>
      <c r="AU97" s="188" t="s">
        <v>81</v>
      </c>
      <c r="AV97" s="13" t="s">
        <v>79</v>
      </c>
      <c r="AW97" s="13" t="s">
        <v>33</v>
      </c>
      <c r="AX97" s="13" t="s">
        <v>71</v>
      </c>
      <c r="AY97" s="188" t="s">
        <v>112</v>
      </c>
    </row>
    <row r="98" s="14" customFormat="1">
      <c r="A98" s="14"/>
      <c r="B98" s="194"/>
      <c r="C98" s="14"/>
      <c r="D98" s="179" t="s">
        <v>128</v>
      </c>
      <c r="E98" s="195" t="s">
        <v>3</v>
      </c>
      <c r="F98" s="196" t="s">
        <v>81</v>
      </c>
      <c r="G98" s="14"/>
      <c r="H98" s="197">
        <v>2</v>
      </c>
      <c r="I98" s="198"/>
      <c r="J98" s="14"/>
      <c r="K98" s="14"/>
      <c r="L98" s="194"/>
      <c r="M98" s="199"/>
      <c r="N98" s="200"/>
      <c r="O98" s="200"/>
      <c r="P98" s="200"/>
      <c r="Q98" s="200"/>
      <c r="R98" s="200"/>
      <c r="S98" s="200"/>
      <c r="T98" s="201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195" t="s">
        <v>128</v>
      </c>
      <c r="AU98" s="195" t="s">
        <v>81</v>
      </c>
      <c r="AV98" s="14" t="s">
        <v>81</v>
      </c>
      <c r="AW98" s="14" t="s">
        <v>33</v>
      </c>
      <c r="AX98" s="14" t="s">
        <v>79</v>
      </c>
      <c r="AY98" s="195" t="s">
        <v>112</v>
      </c>
    </row>
    <row r="99" s="2" customFormat="1" ht="16.5" customHeight="1">
      <c r="A99" s="39"/>
      <c r="B99" s="165"/>
      <c r="C99" s="166" t="s">
        <v>145</v>
      </c>
      <c r="D99" s="166" t="s">
        <v>115</v>
      </c>
      <c r="E99" s="167" t="s">
        <v>367</v>
      </c>
      <c r="F99" s="168" t="s">
        <v>368</v>
      </c>
      <c r="G99" s="169" t="s">
        <v>296</v>
      </c>
      <c r="H99" s="170">
        <v>7</v>
      </c>
      <c r="I99" s="171"/>
      <c r="J99" s="172">
        <f>ROUND(I99*H99,2)</f>
        <v>0</v>
      </c>
      <c r="K99" s="168" t="s">
        <v>3</v>
      </c>
      <c r="L99" s="40"/>
      <c r="M99" s="173" t="s">
        <v>3</v>
      </c>
      <c r="N99" s="174" t="s">
        <v>42</v>
      </c>
      <c r="O99" s="73"/>
      <c r="P99" s="175">
        <f>O99*H99</f>
        <v>0</v>
      </c>
      <c r="Q99" s="175">
        <v>0</v>
      </c>
      <c r="R99" s="175">
        <f>Q99*H99</f>
        <v>0</v>
      </c>
      <c r="S99" s="175">
        <v>0</v>
      </c>
      <c r="T99" s="176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177" t="s">
        <v>120</v>
      </c>
      <c r="AT99" s="177" t="s">
        <v>115</v>
      </c>
      <c r="AU99" s="177" t="s">
        <v>81</v>
      </c>
      <c r="AY99" s="20" t="s">
        <v>112</v>
      </c>
      <c r="BE99" s="178">
        <f>IF(N99="základní",J99,0)</f>
        <v>0</v>
      </c>
      <c r="BF99" s="178">
        <f>IF(N99="snížená",J99,0)</f>
        <v>0</v>
      </c>
      <c r="BG99" s="178">
        <f>IF(N99="zákl. přenesená",J99,0)</f>
        <v>0</v>
      </c>
      <c r="BH99" s="178">
        <f>IF(N99="sníž. přenesená",J99,0)</f>
        <v>0</v>
      </c>
      <c r="BI99" s="178">
        <f>IF(N99="nulová",J99,0)</f>
        <v>0</v>
      </c>
      <c r="BJ99" s="20" t="s">
        <v>79</v>
      </c>
      <c r="BK99" s="178">
        <f>ROUND(I99*H99,2)</f>
        <v>0</v>
      </c>
      <c r="BL99" s="20" t="s">
        <v>120</v>
      </c>
      <c r="BM99" s="177" t="s">
        <v>369</v>
      </c>
    </row>
    <row r="100" s="2" customFormat="1">
      <c r="A100" s="39"/>
      <c r="B100" s="40"/>
      <c r="C100" s="39"/>
      <c r="D100" s="179" t="s">
        <v>122</v>
      </c>
      <c r="E100" s="39"/>
      <c r="F100" s="180" t="s">
        <v>370</v>
      </c>
      <c r="G100" s="39"/>
      <c r="H100" s="39"/>
      <c r="I100" s="181"/>
      <c r="J100" s="39"/>
      <c r="K100" s="39"/>
      <c r="L100" s="40"/>
      <c r="M100" s="182"/>
      <c r="N100" s="183"/>
      <c r="O100" s="73"/>
      <c r="P100" s="73"/>
      <c r="Q100" s="73"/>
      <c r="R100" s="73"/>
      <c r="S100" s="73"/>
      <c r="T100" s="74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20" t="s">
        <v>122</v>
      </c>
      <c r="AU100" s="20" t="s">
        <v>81</v>
      </c>
    </row>
    <row r="101" s="2" customFormat="1">
      <c r="A101" s="39"/>
      <c r="B101" s="40"/>
      <c r="C101" s="39"/>
      <c r="D101" s="179" t="s">
        <v>126</v>
      </c>
      <c r="E101" s="39"/>
      <c r="F101" s="186" t="s">
        <v>357</v>
      </c>
      <c r="G101" s="39"/>
      <c r="H101" s="39"/>
      <c r="I101" s="181"/>
      <c r="J101" s="39"/>
      <c r="K101" s="39"/>
      <c r="L101" s="40"/>
      <c r="M101" s="182"/>
      <c r="N101" s="183"/>
      <c r="O101" s="73"/>
      <c r="P101" s="73"/>
      <c r="Q101" s="73"/>
      <c r="R101" s="73"/>
      <c r="S101" s="73"/>
      <c r="T101" s="74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20" t="s">
        <v>126</v>
      </c>
      <c r="AU101" s="20" t="s">
        <v>81</v>
      </c>
    </row>
    <row r="102" s="13" customFormat="1">
      <c r="A102" s="13"/>
      <c r="B102" s="187"/>
      <c r="C102" s="13"/>
      <c r="D102" s="179" t="s">
        <v>128</v>
      </c>
      <c r="E102" s="188" t="s">
        <v>3</v>
      </c>
      <c r="F102" s="189" t="s">
        <v>371</v>
      </c>
      <c r="G102" s="13"/>
      <c r="H102" s="188" t="s">
        <v>3</v>
      </c>
      <c r="I102" s="190"/>
      <c r="J102" s="13"/>
      <c r="K102" s="13"/>
      <c r="L102" s="187"/>
      <c r="M102" s="191"/>
      <c r="N102" s="192"/>
      <c r="O102" s="192"/>
      <c r="P102" s="192"/>
      <c r="Q102" s="192"/>
      <c r="R102" s="192"/>
      <c r="S102" s="192"/>
      <c r="T102" s="19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188" t="s">
        <v>128</v>
      </c>
      <c r="AU102" s="188" t="s">
        <v>81</v>
      </c>
      <c r="AV102" s="13" t="s">
        <v>79</v>
      </c>
      <c r="AW102" s="13" t="s">
        <v>33</v>
      </c>
      <c r="AX102" s="13" t="s">
        <v>71</v>
      </c>
      <c r="AY102" s="188" t="s">
        <v>112</v>
      </c>
    </row>
    <row r="103" s="14" customFormat="1">
      <c r="A103" s="14"/>
      <c r="B103" s="194"/>
      <c r="C103" s="14"/>
      <c r="D103" s="179" t="s">
        <v>128</v>
      </c>
      <c r="E103" s="195" t="s">
        <v>3</v>
      </c>
      <c r="F103" s="196" t="s">
        <v>179</v>
      </c>
      <c r="G103" s="14"/>
      <c r="H103" s="197">
        <v>7</v>
      </c>
      <c r="I103" s="198"/>
      <c r="J103" s="14"/>
      <c r="K103" s="14"/>
      <c r="L103" s="194"/>
      <c r="M103" s="199"/>
      <c r="N103" s="200"/>
      <c r="O103" s="200"/>
      <c r="P103" s="200"/>
      <c r="Q103" s="200"/>
      <c r="R103" s="200"/>
      <c r="S103" s="200"/>
      <c r="T103" s="201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195" t="s">
        <v>128</v>
      </c>
      <c r="AU103" s="195" t="s">
        <v>81</v>
      </c>
      <c r="AV103" s="14" t="s">
        <v>81</v>
      </c>
      <c r="AW103" s="14" t="s">
        <v>33</v>
      </c>
      <c r="AX103" s="14" t="s">
        <v>79</v>
      </c>
      <c r="AY103" s="195" t="s">
        <v>112</v>
      </c>
    </row>
    <row r="104" s="2" customFormat="1" ht="16.5" customHeight="1">
      <c r="A104" s="39"/>
      <c r="B104" s="165"/>
      <c r="C104" s="166" t="s">
        <v>163</v>
      </c>
      <c r="D104" s="166" t="s">
        <v>115</v>
      </c>
      <c r="E104" s="167" t="s">
        <v>372</v>
      </c>
      <c r="F104" s="168" t="s">
        <v>373</v>
      </c>
      <c r="G104" s="169" t="s">
        <v>296</v>
      </c>
      <c r="H104" s="170">
        <v>1</v>
      </c>
      <c r="I104" s="171"/>
      <c r="J104" s="172">
        <f>ROUND(I104*H104,2)</f>
        <v>0</v>
      </c>
      <c r="K104" s="168" t="s">
        <v>3</v>
      </c>
      <c r="L104" s="40"/>
      <c r="M104" s="173" t="s">
        <v>3</v>
      </c>
      <c r="N104" s="174" t="s">
        <v>42</v>
      </c>
      <c r="O104" s="73"/>
      <c r="P104" s="175">
        <f>O104*H104</f>
        <v>0</v>
      </c>
      <c r="Q104" s="175">
        <v>0</v>
      </c>
      <c r="R104" s="175">
        <f>Q104*H104</f>
        <v>0</v>
      </c>
      <c r="S104" s="175">
        <v>0</v>
      </c>
      <c r="T104" s="176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177" t="s">
        <v>120</v>
      </c>
      <c r="AT104" s="177" t="s">
        <v>115</v>
      </c>
      <c r="AU104" s="177" t="s">
        <v>81</v>
      </c>
      <c r="AY104" s="20" t="s">
        <v>112</v>
      </c>
      <c r="BE104" s="178">
        <f>IF(N104="základní",J104,0)</f>
        <v>0</v>
      </c>
      <c r="BF104" s="178">
        <f>IF(N104="snížená",J104,0)</f>
        <v>0</v>
      </c>
      <c r="BG104" s="178">
        <f>IF(N104="zákl. přenesená",J104,0)</f>
        <v>0</v>
      </c>
      <c r="BH104" s="178">
        <f>IF(N104="sníž. přenesená",J104,0)</f>
        <v>0</v>
      </c>
      <c r="BI104" s="178">
        <f>IF(N104="nulová",J104,0)</f>
        <v>0</v>
      </c>
      <c r="BJ104" s="20" t="s">
        <v>79</v>
      </c>
      <c r="BK104" s="178">
        <f>ROUND(I104*H104,2)</f>
        <v>0</v>
      </c>
      <c r="BL104" s="20" t="s">
        <v>120</v>
      </c>
      <c r="BM104" s="177" t="s">
        <v>374</v>
      </c>
    </row>
    <row r="105" s="2" customFormat="1">
      <c r="A105" s="39"/>
      <c r="B105" s="40"/>
      <c r="C105" s="39"/>
      <c r="D105" s="179" t="s">
        <v>122</v>
      </c>
      <c r="E105" s="39"/>
      <c r="F105" s="180" t="s">
        <v>375</v>
      </c>
      <c r="G105" s="39"/>
      <c r="H105" s="39"/>
      <c r="I105" s="181"/>
      <c r="J105" s="39"/>
      <c r="K105" s="39"/>
      <c r="L105" s="40"/>
      <c r="M105" s="182"/>
      <c r="N105" s="183"/>
      <c r="O105" s="73"/>
      <c r="P105" s="73"/>
      <c r="Q105" s="73"/>
      <c r="R105" s="73"/>
      <c r="S105" s="73"/>
      <c r="T105" s="74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20" t="s">
        <v>122</v>
      </c>
      <c r="AU105" s="20" t="s">
        <v>81</v>
      </c>
    </row>
    <row r="106" s="2" customFormat="1">
      <c r="A106" s="39"/>
      <c r="B106" s="40"/>
      <c r="C106" s="39"/>
      <c r="D106" s="179" t="s">
        <v>126</v>
      </c>
      <c r="E106" s="39"/>
      <c r="F106" s="186" t="s">
        <v>357</v>
      </c>
      <c r="G106" s="39"/>
      <c r="H106" s="39"/>
      <c r="I106" s="181"/>
      <c r="J106" s="39"/>
      <c r="K106" s="39"/>
      <c r="L106" s="40"/>
      <c r="M106" s="182"/>
      <c r="N106" s="183"/>
      <c r="O106" s="73"/>
      <c r="P106" s="73"/>
      <c r="Q106" s="73"/>
      <c r="R106" s="73"/>
      <c r="S106" s="73"/>
      <c r="T106" s="74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20" t="s">
        <v>126</v>
      </c>
      <c r="AU106" s="20" t="s">
        <v>81</v>
      </c>
    </row>
    <row r="107" s="13" customFormat="1">
      <c r="A107" s="13"/>
      <c r="B107" s="187"/>
      <c r="C107" s="13"/>
      <c r="D107" s="179" t="s">
        <v>128</v>
      </c>
      <c r="E107" s="188" t="s">
        <v>3</v>
      </c>
      <c r="F107" s="189" t="s">
        <v>371</v>
      </c>
      <c r="G107" s="13"/>
      <c r="H107" s="188" t="s">
        <v>3</v>
      </c>
      <c r="I107" s="190"/>
      <c r="J107" s="13"/>
      <c r="K107" s="13"/>
      <c r="L107" s="187"/>
      <c r="M107" s="191"/>
      <c r="N107" s="192"/>
      <c r="O107" s="192"/>
      <c r="P107" s="192"/>
      <c r="Q107" s="192"/>
      <c r="R107" s="192"/>
      <c r="S107" s="192"/>
      <c r="T107" s="19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188" t="s">
        <v>128</v>
      </c>
      <c r="AU107" s="188" t="s">
        <v>81</v>
      </c>
      <c r="AV107" s="13" t="s">
        <v>79</v>
      </c>
      <c r="AW107" s="13" t="s">
        <v>33</v>
      </c>
      <c r="AX107" s="13" t="s">
        <v>71</v>
      </c>
      <c r="AY107" s="188" t="s">
        <v>112</v>
      </c>
    </row>
    <row r="108" s="14" customFormat="1">
      <c r="A108" s="14"/>
      <c r="B108" s="194"/>
      <c r="C108" s="14"/>
      <c r="D108" s="179" t="s">
        <v>128</v>
      </c>
      <c r="E108" s="195" t="s">
        <v>3</v>
      </c>
      <c r="F108" s="196" t="s">
        <v>79</v>
      </c>
      <c r="G108" s="14"/>
      <c r="H108" s="197">
        <v>1</v>
      </c>
      <c r="I108" s="198"/>
      <c r="J108" s="14"/>
      <c r="K108" s="14"/>
      <c r="L108" s="194"/>
      <c r="M108" s="199"/>
      <c r="N108" s="200"/>
      <c r="O108" s="200"/>
      <c r="P108" s="200"/>
      <c r="Q108" s="200"/>
      <c r="R108" s="200"/>
      <c r="S108" s="200"/>
      <c r="T108" s="201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195" t="s">
        <v>128</v>
      </c>
      <c r="AU108" s="195" t="s">
        <v>81</v>
      </c>
      <c r="AV108" s="14" t="s">
        <v>81</v>
      </c>
      <c r="AW108" s="14" t="s">
        <v>33</v>
      </c>
      <c r="AX108" s="14" t="s">
        <v>79</v>
      </c>
      <c r="AY108" s="195" t="s">
        <v>112</v>
      </c>
    </row>
    <row r="109" s="2" customFormat="1" ht="16.5" customHeight="1">
      <c r="A109" s="39"/>
      <c r="B109" s="165"/>
      <c r="C109" s="166" t="s">
        <v>170</v>
      </c>
      <c r="D109" s="166" t="s">
        <v>115</v>
      </c>
      <c r="E109" s="167" t="s">
        <v>376</v>
      </c>
      <c r="F109" s="168" t="s">
        <v>377</v>
      </c>
      <c r="G109" s="169" t="s">
        <v>296</v>
      </c>
      <c r="H109" s="170">
        <v>3</v>
      </c>
      <c r="I109" s="171"/>
      <c r="J109" s="172">
        <f>ROUND(I109*H109,2)</f>
        <v>0</v>
      </c>
      <c r="K109" s="168" t="s">
        <v>3</v>
      </c>
      <c r="L109" s="40"/>
      <c r="M109" s="173" t="s">
        <v>3</v>
      </c>
      <c r="N109" s="174" t="s">
        <v>42</v>
      </c>
      <c r="O109" s="73"/>
      <c r="P109" s="175">
        <f>O109*H109</f>
        <v>0</v>
      </c>
      <c r="Q109" s="175">
        <v>0</v>
      </c>
      <c r="R109" s="175">
        <f>Q109*H109</f>
        <v>0</v>
      </c>
      <c r="S109" s="175">
        <v>0</v>
      </c>
      <c r="T109" s="176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177" t="s">
        <v>120</v>
      </c>
      <c r="AT109" s="177" t="s">
        <v>115</v>
      </c>
      <c r="AU109" s="177" t="s">
        <v>81</v>
      </c>
      <c r="AY109" s="20" t="s">
        <v>112</v>
      </c>
      <c r="BE109" s="178">
        <f>IF(N109="základní",J109,0)</f>
        <v>0</v>
      </c>
      <c r="BF109" s="178">
        <f>IF(N109="snížená",J109,0)</f>
        <v>0</v>
      </c>
      <c r="BG109" s="178">
        <f>IF(N109="zákl. přenesená",J109,0)</f>
        <v>0</v>
      </c>
      <c r="BH109" s="178">
        <f>IF(N109="sníž. přenesená",J109,0)</f>
        <v>0</v>
      </c>
      <c r="BI109" s="178">
        <f>IF(N109="nulová",J109,0)</f>
        <v>0</v>
      </c>
      <c r="BJ109" s="20" t="s">
        <v>79</v>
      </c>
      <c r="BK109" s="178">
        <f>ROUND(I109*H109,2)</f>
        <v>0</v>
      </c>
      <c r="BL109" s="20" t="s">
        <v>120</v>
      </c>
      <c r="BM109" s="177" t="s">
        <v>378</v>
      </c>
    </row>
    <row r="110" s="2" customFormat="1">
      <c r="A110" s="39"/>
      <c r="B110" s="40"/>
      <c r="C110" s="39"/>
      <c r="D110" s="179" t="s">
        <v>122</v>
      </c>
      <c r="E110" s="39"/>
      <c r="F110" s="180" t="s">
        <v>379</v>
      </c>
      <c r="G110" s="39"/>
      <c r="H110" s="39"/>
      <c r="I110" s="181"/>
      <c r="J110" s="39"/>
      <c r="K110" s="39"/>
      <c r="L110" s="40"/>
      <c r="M110" s="182"/>
      <c r="N110" s="183"/>
      <c r="O110" s="73"/>
      <c r="P110" s="73"/>
      <c r="Q110" s="73"/>
      <c r="R110" s="73"/>
      <c r="S110" s="73"/>
      <c r="T110" s="74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20" t="s">
        <v>122</v>
      </c>
      <c r="AU110" s="20" t="s">
        <v>81</v>
      </c>
    </row>
    <row r="111" s="2" customFormat="1">
      <c r="A111" s="39"/>
      <c r="B111" s="40"/>
      <c r="C111" s="39"/>
      <c r="D111" s="179" t="s">
        <v>126</v>
      </c>
      <c r="E111" s="39"/>
      <c r="F111" s="186" t="s">
        <v>357</v>
      </c>
      <c r="G111" s="39"/>
      <c r="H111" s="39"/>
      <c r="I111" s="181"/>
      <c r="J111" s="39"/>
      <c r="K111" s="39"/>
      <c r="L111" s="40"/>
      <c r="M111" s="182"/>
      <c r="N111" s="183"/>
      <c r="O111" s="73"/>
      <c r="P111" s="73"/>
      <c r="Q111" s="73"/>
      <c r="R111" s="73"/>
      <c r="S111" s="73"/>
      <c r="T111" s="74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20" t="s">
        <v>126</v>
      </c>
      <c r="AU111" s="20" t="s">
        <v>81</v>
      </c>
    </row>
    <row r="112" s="13" customFormat="1">
      <c r="A112" s="13"/>
      <c r="B112" s="187"/>
      <c r="C112" s="13"/>
      <c r="D112" s="179" t="s">
        <v>128</v>
      </c>
      <c r="E112" s="188" t="s">
        <v>3</v>
      </c>
      <c r="F112" s="189" t="s">
        <v>380</v>
      </c>
      <c r="G112" s="13"/>
      <c r="H112" s="188" t="s">
        <v>3</v>
      </c>
      <c r="I112" s="190"/>
      <c r="J112" s="13"/>
      <c r="K112" s="13"/>
      <c r="L112" s="187"/>
      <c r="M112" s="191"/>
      <c r="N112" s="192"/>
      <c r="O112" s="192"/>
      <c r="P112" s="192"/>
      <c r="Q112" s="192"/>
      <c r="R112" s="192"/>
      <c r="S112" s="192"/>
      <c r="T112" s="19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188" t="s">
        <v>128</v>
      </c>
      <c r="AU112" s="188" t="s">
        <v>81</v>
      </c>
      <c r="AV112" s="13" t="s">
        <v>79</v>
      </c>
      <c r="AW112" s="13" t="s">
        <v>33</v>
      </c>
      <c r="AX112" s="13" t="s">
        <v>71</v>
      </c>
      <c r="AY112" s="188" t="s">
        <v>112</v>
      </c>
    </row>
    <row r="113" s="14" customFormat="1">
      <c r="A113" s="14"/>
      <c r="B113" s="194"/>
      <c r="C113" s="14"/>
      <c r="D113" s="179" t="s">
        <v>128</v>
      </c>
      <c r="E113" s="195" t="s">
        <v>3</v>
      </c>
      <c r="F113" s="196" t="s">
        <v>141</v>
      </c>
      <c r="G113" s="14"/>
      <c r="H113" s="197">
        <v>3</v>
      </c>
      <c r="I113" s="198"/>
      <c r="J113" s="14"/>
      <c r="K113" s="14"/>
      <c r="L113" s="194"/>
      <c r="M113" s="199"/>
      <c r="N113" s="200"/>
      <c r="O113" s="200"/>
      <c r="P113" s="200"/>
      <c r="Q113" s="200"/>
      <c r="R113" s="200"/>
      <c r="S113" s="200"/>
      <c r="T113" s="201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195" t="s">
        <v>128</v>
      </c>
      <c r="AU113" s="195" t="s">
        <v>81</v>
      </c>
      <c r="AV113" s="14" t="s">
        <v>81</v>
      </c>
      <c r="AW113" s="14" t="s">
        <v>33</v>
      </c>
      <c r="AX113" s="14" t="s">
        <v>79</v>
      </c>
      <c r="AY113" s="195" t="s">
        <v>112</v>
      </c>
    </row>
    <row r="114" s="2" customFormat="1" ht="16.5" customHeight="1">
      <c r="A114" s="39"/>
      <c r="B114" s="165"/>
      <c r="C114" s="166" t="s">
        <v>179</v>
      </c>
      <c r="D114" s="166" t="s">
        <v>115</v>
      </c>
      <c r="E114" s="167" t="s">
        <v>381</v>
      </c>
      <c r="F114" s="168" t="s">
        <v>382</v>
      </c>
      <c r="G114" s="169" t="s">
        <v>296</v>
      </c>
      <c r="H114" s="170">
        <v>9</v>
      </c>
      <c r="I114" s="171"/>
      <c r="J114" s="172">
        <f>ROUND(I114*H114,2)</f>
        <v>0</v>
      </c>
      <c r="K114" s="168" t="s">
        <v>3</v>
      </c>
      <c r="L114" s="40"/>
      <c r="M114" s="173" t="s">
        <v>3</v>
      </c>
      <c r="N114" s="174" t="s">
        <v>42</v>
      </c>
      <c r="O114" s="73"/>
      <c r="P114" s="175">
        <f>O114*H114</f>
        <v>0</v>
      </c>
      <c r="Q114" s="175">
        <v>0</v>
      </c>
      <c r="R114" s="175">
        <f>Q114*H114</f>
        <v>0</v>
      </c>
      <c r="S114" s="175">
        <v>0</v>
      </c>
      <c r="T114" s="176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177" t="s">
        <v>120</v>
      </c>
      <c r="AT114" s="177" t="s">
        <v>115</v>
      </c>
      <c r="AU114" s="177" t="s">
        <v>81</v>
      </c>
      <c r="AY114" s="20" t="s">
        <v>112</v>
      </c>
      <c r="BE114" s="178">
        <f>IF(N114="základní",J114,0)</f>
        <v>0</v>
      </c>
      <c r="BF114" s="178">
        <f>IF(N114="snížená",J114,0)</f>
        <v>0</v>
      </c>
      <c r="BG114" s="178">
        <f>IF(N114="zákl. přenesená",J114,0)</f>
        <v>0</v>
      </c>
      <c r="BH114" s="178">
        <f>IF(N114="sníž. přenesená",J114,0)</f>
        <v>0</v>
      </c>
      <c r="BI114" s="178">
        <f>IF(N114="nulová",J114,0)</f>
        <v>0</v>
      </c>
      <c r="BJ114" s="20" t="s">
        <v>79</v>
      </c>
      <c r="BK114" s="178">
        <f>ROUND(I114*H114,2)</f>
        <v>0</v>
      </c>
      <c r="BL114" s="20" t="s">
        <v>120</v>
      </c>
      <c r="BM114" s="177" t="s">
        <v>383</v>
      </c>
    </row>
    <row r="115" s="2" customFormat="1">
      <c r="A115" s="39"/>
      <c r="B115" s="40"/>
      <c r="C115" s="39"/>
      <c r="D115" s="179" t="s">
        <v>122</v>
      </c>
      <c r="E115" s="39"/>
      <c r="F115" s="180" t="s">
        <v>384</v>
      </c>
      <c r="G115" s="39"/>
      <c r="H115" s="39"/>
      <c r="I115" s="181"/>
      <c r="J115" s="39"/>
      <c r="K115" s="39"/>
      <c r="L115" s="40"/>
      <c r="M115" s="182"/>
      <c r="N115" s="183"/>
      <c r="O115" s="73"/>
      <c r="P115" s="73"/>
      <c r="Q115" s="73"/>
      <c r="R115" s="73"/>
      <c r="S115" s="73"/>
      <c r="T115" s="74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20" t="s">
        <v>122</v>
      </c>
      <c r="AU115" s="20" t="s">
        <v>81</v>
      </c>
    </row>
    <row r="116" s="2" customFormat="1">
      <c r="A116" s="39"/>
      <c r="B116" s="40"/>
      <c r="C116" s="39"/>
      <c r="D116" s="179" t="s">
        <v>126</v>
      </c>
      <c r="E116" s="39"/>
      <c r="F116" s="186" t="s">
        <v>357</v>
      </c>
      <c r="G116" s="39"/>
      <c r="H116" s="39"/>
      <c r="I116" s="181"/>
      <c r="J116" s="39"/>
      <c r="K116" s="39"/>
      <c r="L116" s="40"/>
      <c r="M116" s="182"/>
      <c r="N116" s="183"/>
      <c r="O116" s="73"/>
      <c r="P116" s="73"/>
      <c r="Q116" s="73"/>
      <c r="R116" s="73"/>
      <c r="S116" s="73"/>
      <c r="T116" s="74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20" t="s">
        <v>126</v>
      </c>
      <c r="AU116" s="20" t="s">
        <v>81</v>
      </c>
    </row>
    <row r="117" s="13" customFormat="1">
      <c r="A117" s="13"/>
      <c r="B117" s="187"/>
      <c r="C117" s="13"/>
      <c r="D117" s="179" t="s">
        <v>128</v>
      </c>
      <c r="E117" s="188" t="s">
        <v>3</v>
      </c>
      <c r="F117" s="189" t="s">
        <v>385</v>
      </c>
      <c r="G117" s="13"/>
      <c r="H117" s="188" t="s">
        <v>3</v>
      </c>
      <c r="I117" s="190"/>
      <c r="J117" s="13"/>
      <c r="K117" s="13"/>
      <c r="L117" s="187"/>
      <c r="M117" s="191"/>
      <c r="N117" s="192"/>
      <c r="O117" s="192"/>
      <c r="P117" s="192"/>
      <c r="Q117" s="192"/>
      <c r="R117" s="192"/>
      <c r="S117" s="192"/>
      <c r="T117" s="19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188" t="s">
        <v>128</v>
      </c>
      <c r="AU117" s="188" t="s">
        <v>81</v>
      </c>
      <c r="AV117" s="13" t="s">
        <v>79</v>
      </c>
      <c r="AW117" s="13" t="s">
        <v>33</v>
      </c>
      <c r="AX117" s="13" t="s">
        <v>71</v>
      </c>
      <c r="AY117" s="188" t="s">
        <v>112</v>
      </c>
    </row>
    <row r="118" s="14" customFormat="1">
      <c r="A118" s="14"/>
      <c r="B118" s="194"/>
      <c r="C118" s="14"/>
      <c r="D118" s="179" t="s">
        <v>128</v>
      </c>
      <c r="E118" s="195" t="s">
        <v>3</v>
      </c>
      <c r="F118" s="196" t="s">
        <v>194</v>
      </c>
      <c r="G118" s="14"/>
      <c r="H118" s="197">
        <v>9</v>
      </c>
      <c r="I118" s="198"/>
      <c r="J118" s="14"/>
      <c r="K118" s="14"/>
      <c r="L118" s="194"/>
      <c r="M118" s="199"/>
      <c r="N118" s="200"/>
      <c r="O118" s="200"/>
      <c r="P118" s="200"/>
      <c r="Q118" s="200"/>
      <c r="R118" s="200"/>
      <c r="S118" s="200"/>
      <c r="T118" s="201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195" t="s">
        <v>128</v>
      </c>
      <c r="AU118" s="195" t="s">
        <v>81</v>
      </c>
      <c r="AV118" s="14" t="s">
        <v>81</v>
      </c>
      <c r="AW118" s="14" t="s">
        <v>33</v>
      </c>
      <c r="AX118" s="14" t="s">
        <v>79</v>
      </c>
      <c r="AY118" s="195" t="s">
        <v>112</v>
      </c>
    </row>
    <row r="119" s="2" customFormat="1" ht="16.5" customHeight="1">
      <c r="A119" s="39"/>
      <c r="B119" s="165"/>
      <c r="C119" s="166" t="s">
        <v>188</v>
      </c>
      <c r="D119" s="166" t="s">
        <v>115</v>
      </c>
      <c r="E119" s="167" t="s">
        <v>386</v>
      </c>
      <c r="F119" s="168" t="s">
        <v>387</v>
      </c>
      <c r="G119" s="169" t="s">
        <v>296</v>
      </c>
      <c r="H119" s="170">
        <v>1</v>
      </c>
      <c r="I119" s="171"/>
      <c r="J119" s="172">
        <f>ROUND(I119*H119,2)</f>
        <v>0</v>
      </c>
      <c r="K119" s="168" t="s">
        <v>3</v>
      </c>
      <c r="L119" s="40"/>
      <c r="M119" s="173" t="s">
        <v>3</v>
      </c>
      <c r="N119" s="174" t="s">
        <v>42</v>
      </c>
      <c r="O119" s="73"/>
      <c r="P119" s="175">
        <f>O119*H119</f>
        <v>0</v>
      </c>
      <c r="Q119" s="175">
        <v>0</v>
      </c>
      <c r="R119" s="175">
        <f>Q119*H119</f>
        <v>0</v>
      </c>
      <c r="S119" s="175">
        <v>0</v>
      </c>
      <c r="T119" s="176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177" t="s">
        <v>120</v>
      </c>
      <c r="AT119" s="177" t="s">
        <v>115</v>
      </c>
      <c r="AU119" s="177" t="s">
        <v>81</v>
      </c>
      <c r="AY119" s="20" t="s">
        <v>112</v>
      </c>
      <c r="BE119" s="178">
        <f>IF(N119="základní",J119,0)</f>
        <v>0</v>
      </c>
      <c r="BF119" s="178">
        <f>IF(N119="snížená",J119,0)</f>
        <v>0</v>
      </c>
      <c r="BG119" s="178">
        <f>IF(N119="zákl. přenesená",J119,0)</f>
        <v>0</v>
      </c>
      <c r="BH119" s="178">
        <f>IF(N119="sníž. přenesená",J119,0)</f>
        <v>0</v>
      </c>
      <c r="BI119" s="178">
        <f>IF(N119="nulová",J119,0)</f>
        <v>0</v>
      </c>
      <c r="BJ119" s="20" t="s">
        <v>79</v>
      </c>
      <c r="BK119" s="178">
        <f>ROUND(I119*H119,2)</f>
        <v>0</v>
      </c>
      <c r="BL119" s="20" t="s">
        <v>120</v>
      </c>
      <c r="BM119" s="177" t="s">
        <v>388</v>
      </c>
    </row>
    <row r="120" s="2" customFormat="1">
      <c r="A120" s="39"/>
      <c r="B120" s="40"/>
      <c r="C120" s="39"/>
      <c r="D120" s="179" t="s">
        <v>122</v>
      </c>
      <c r="E120" s="39"/>
      <c r="F120" s="180" t="s">
        <v>389</v>
      </c>
      <c r="G120" s="39"/>
      <c r="H120" s="39"/>
      <c r="I120" s="181"/>
      <c r="J120" s="39"/>
      <c r="K120" s="39"/>
      <c r="L120" s="40"/>
      <c r="M120" s="182"/>
      <c r="N120" s="183"/>
      <c r="O120" s="73"/>
      <c r="P120" s="73"/>
      <c r="Q120" s="73"/>
      <c r="R120" s="73"/>
      <c r="S120" s="73"/>
      <c r="T120" s="74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20" t="s">
        <v>122</v>
      </c>
      <c r="AU120" s="20" t="s">
        <v>81</v>
      </c>
    </row>
    <row r="121" s="2" customFormat="1">
      <c r="A121" s="39"/>
      <c r="B121" s="40"/>
      <c r="C121" s="39"/>
      <c r="D121" s="179" t="s">
        <v>126</v>
      </c>
      <c r="E121" s="39"/>
      <c r="F121" s="186" t="s">
        <v>357</v>
      </c>
      <c r="G121" s="39"/>
      <c r="H121" s="39"/>
      <c r="I121" s="181"/>
      <c r="J121" s="39"/>
      <c r="K121" s="39"/>
      <c r="L121" s="40"/>
      <c r="M121" s="182"/>
      <c r="N121" s="183"/>
      <c r="O121" s="73"/>
      <c r="P121" s="73"/>
      <c r="Q121" s="73"/>
      <c r="R121" s="73"/>
      <c r="S121" s="73"/>
      <c r="T121" s="74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20" t="s">
        <v>126</v>
      </c>
      <c r="AU121" s="20" t="s">
        <v>81</v>
      </c>
    </row>
    <row r="122" s="13" customFormat="1">
      <c r="A122" s="13"/>
      <c r="B122" s="187"/>
      <c r="C122" s="13"/>
      <c r="D122" s="179" t="s">
        <v>128</v>
      </c>
      <c r="E122" s="188" t="s">
        <v>3</v>
      </c>
      <c r="F122" s="189" t="s">
        <v>385</v>
      </c>
      <c r="G122" s="13"/>
      <c r="H122" s="188" t="s">
        <v>3</v>
      </c>
      <c r="I122" s="190"/>
      <c r="J122" s="13"/>
      <c r="K122" s="13"/>
      <c r="L122" s="187"/>
      <c r="M122" s="191"/>
      <c r="N122" s="192"/>
      <c r="O122" s="192"/>
      <c r="P122" s="192"/>
      <c r="Q122" s="192"/>
      <c r="R122" s="192"/>
      <c r="S122" s="192"/>
      <c r="T122" s="19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188" t="s">
        <v>128</v>
      </c>
      <c r="AU122" s="188" t="s">
        <v>81</v>
      </c>
      <c r="AV122" s="13" t="s">
        <v>79</v>
      </c>
      <c r="AW122" s="13" t="s">
        <v>33</v>
      </c>
      <c r="AX122" s="13" t="s">
        <v>71</v>
      </c>
      <c r="AY122" s="188" t="s">
        <v>112</v>
      </c>
    </row>
    <row r="123" s="14" customFormat="1">
      <c r="A123" s="14"/>
      <c r="B123" s="194"/>
      <c r="C123" s="14"/>
      <c r="D123" s="179" t="s">
        <v>128</v>
      </c>
      <c r="E123" s="195" t="s">
        <v>3</v>
      </c>
      <c r="F123" s="196" t="s">
        <v>79</v>
      </c>
      <c r="G123" s="14"/>
      <c r="H123" s="197">
        <v>1</v>
      </c>
      <c r="I123" s="198"/>
      <c r="J123" s="14"/>
      <c r="K123" s="14"/>
      <c r="L123" s="194"/>
      <c r="M123" s="199"/>
      <c r="N123" s="200"/>
      <c r="O123" s="200"/>
      <c r="P123" s="200"/>
      <c r="Q123" s="200"/>
      <c r="R123" s="200"/>
      <c r="S123" s="200"/>
      <c r="T123" s="201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195" t="s">
        <v>128</v>
      </c>
      <c r="AU123" s="195" t="s">
        <v>81</v>
      </c>
      <c r="AV123" s="14" t="s">
        <v>81</v>
      </c>
      <c r="AW123" s="14" t="s">
        <v>33</v>
      </c>
      <c r="AX123" s="14" t="s">
        <v>79</v>
      </c>
      <c r="AY123" s="195" t="s">
        <v>112</v>
      </c>
    </row>
    <row r="124" s="2" customFormat="1" ht="16.5" customHeight="1">
      <c r="A124" s="39"/>
      <c r="B124" s="165"/>
      <c r="C124" s="166" t="s">
        <v>194</v>
      </c>
      <c r="D124" s="166" t="s">
        <v>115</v>
      </c>
      <c r="E124" s="167" t="s">
        <v>390</v>
      </c>
      <c r="F124" s="168" t="s">
        <v>391</v>
      </c>
      <c r="G124" s="169" t="s">
        <v>296</v>
      </c>
      <c r="H124" s="170">
        <v>2</v>
      </c>
      <c r="I124" s="171"/>
      <c r="J124" s="172">
        <f>ROUND(I124*H124,2)</f>
        <v>0</v>
      </c>
      <c r="K124" s="168" t="s">
        <v>3</v>
      </c>
      <c r="L124" s="40"/>
      <c r="M124" s="173" t="s">
        <v>3</v>
      </c>
      <c r="N124" s="174" t="s">
        <v>42</v>
      </c>
      <c r="O124" s="73"/>
      <c r="P124" s="175">
        <f>O124*H124</f>
        <v>0</v>
      </c>
      <c r="Q124" s="175">
        <v>0</v>
      </c>
      <c r="R124" s="175">
        <f>Q124*H124</f>
        <v>0</v>
      </c>
      <c r="S124" s="175">
        <v>0</v>
      </c>
      <c r="T124" s="176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177" t="s">
        <v>120</v>
      </c>
      <c r="AT124" s="177" t="s">
        <v>115</v>
      </c>
      <c r="AU124" s="177" t="s">
        <v>81</v>
      </c>
      <c r="AY124" s="20" t="s">
        <v>112</v>
      </c>
      <c r="BE124" s="178">
        <f>IF(N124="základní",J124,0)</f>
        <v>0</v>
      </c>
      <c r="BF124" s="178">
        <f>IF(N124="snížená",J124,0)</f>
        <v>0</v>
      </c>
      <c r="BG124" s="178">
        <f>IF(N124="zákl. přenesená",J124,0)</f>
        <v>0</v>
      </c>
      <c r="BH124" s="178">
        <f>IF(N124="sníž. přenesená",J124,0)</f>
        <v>0</v>
      </c>
      <c r="BI124" s="178">
        <f>IF(N124="nulová",J124,0)</f>
        <v>0</v>
      </c>
      <c r="BJ124" s="20" t="s">
        <v>79</v>
      </c>
      <c r="BK124" s="178">
        <f>ROUND(I124*H124,2)</f>
        <v>0</v>
      </c>
      <c r="BL124" s="20" t="s">
        <v>120</v>
      </c>
      <c r="BM124" s="177" t="s">
        <v>392</v>
      </c>
    </row>
    <row r="125" s="2" customFormat="1">
      <c r="A125" s="39"/>
      <c r="B125" s="40"/>
      <c r="C125" s="39"/>
      <c r="D125" s="179" t="s">
        <v>122</v>
      </c>
      <c r="E125" s="39"/>
      <c r="F125" s="180" t="s">
        <v>393</v>
      </c>
      <c r="G125" s="39"/>
      <c r="H125" s="39"/>
      <c r="I125" s="181"/>
      <c r="J125" s="39"/>
      <c r="K125" s="39"/>
      <c r="L125" s="40"/>
      <c r="M125" s="182"/>
      <c r="N125" s="183"/>
      <c r="O125" s="73"/>
      <c r="P125" s="73"/>
      <c r="Q125" s="73"/>
      <c r="R125" s="73"/>
      <c r="S125" s="73"/>
      <c r="T125" s="74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20" t="s">
        <v>122</v>
      </c>
      <c r="AU125" s="20" t="s">
        <v>81</v>
      </c>
    </row>
    <row r="126" s="2" customFormat="1">
      <c r="A126" s="39"/>
      <c r="B126" s="40"/>
      <c r="C126" s="39"/>
      <c r="D126" s="179" t="s">
        <v>126</v>
      </c>
      <c r="E126" s="39"/>
      <c r="F126" s="186" t="s">
        <v>357</v>
      </c>
      <c r="G126" s="39"/>
      <c r="H126" s="39"/>
      <c r="I126" s="181"/>
      <c r="J126" s="39"/>
      <c r="K126" s="39"/>
      <c r="L126" s="40"/>
      <c r="M126" s="182"/>
      <c r="N126" s="183"/>
      <c r="O126" s="73"/>
      <c r="P126" s="73"/>
      <c r="Q126" s="73"/>
      <c r="R126" s="73"/>
      <c r="S126" s="73"/>
      <c r="T126" s="74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20" t="s">
        <v>126</v>
      </c>
      <c r="AU126" s="20" t="s">
        <v>81</v>
      </c>
    </row>
    <row r="127" s="13" customFormat="1">
      <c r="A127" s="13"/>
      <c r="B127" s="187"/>
      <c r="C127" s="13"/>
      <c r="D127" s="179" t="s">
        <v>128</v>
      </c>
      <c r="E127" s="188" t="s">
        <v>3</v>
      </c>
      <c r="F127" s="189" t="s">
        <v>394</v>
      </c>
      <c r="G127" s="13"/>
      <c r="H127" s="188" t="s">
        <v>3</v>
      </c>
      <c r="I127" s="190"/>
      <c r="J127" s="13"/>
      <c r="K127" s="13"/>
      <c r="L127" s="187"/>
      <c r="M127" s="191"/>
      <c r="N127" s="192"/>
      <c r="O127" s="192"/>
      <c r="P127" s="192"/>
      <c r="Q127" s="192"/>
      <c r="R127" s="192"/>
      <c r="S127" s="192"/>
      <c r="T127" s="19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188" t="s">
        <v>128</v>
      </c>
      <c r="AU127" s="188" t="s">
        <v>81</v>
      </c>
      <c r="AV127" s="13" t="s">
        <v>79</v>
      </c>
      <c r="AW127" s="13" t="s">
        <v>33</v>
      </c>
      <c r="AX127" s="13" t="s">
        <v>71</v>
      </c>
      <c r="AY127" s="188" t="s">
        <v>112</v>
      </c>
    </row>
    <row r="128" s="14" customFormat="1">
      <c r="A128" s="14"/>
      <c r="B128" s="194"/>
      <c r="C128" s="14"/>
      <c r="D128" s="179" t="s">
        <v>128</v>
      </c>
      <c r="E128" s="195" t="s">
        <v>3</v>
      </c>
      <c r="F128" s="196" t="s">
        <v>81</v>
      </c>
      <c r="G128" s="14"/>
      <c r="H128" s="197">
        <v>2</v>
      </c>
      <c r="I128" s="198"/>
      <c r="J128" s="14"/>
      <c r="K128" s="14"/>
      <c r="L128" s="194"/>
      <c r="M128" s="199"/>
      <c r="N128" s="200"/>
      <c r="O128" s="200"/>
      <c r="P128" s="200"/>
      <c r="Q128" s="200"/>
      <c r="R128" s="200"/>
      <c r="S128" s="200"/>
      <c r="T128" s="201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195" t="s">
        <v>128</v>
      </c>
      <c r="AU128" s="195" t="s">
        <v>81</v>
      </c>
      <c r="AV128" s="14" t="s">
        <v>81</v>
      </c>
      <c r="AW128" s="14" t="s">
        <v>33</v>
      </c>
      <c r="AX128" s="14" t="s">
        <v>79</v>
      </c>
      <c r="AY128" s="195" t="s">
        <v>112</v>
      </c>
    </row>
    <row r="129" s="2" customFormat="1" ht="16.5" customHeight="1">
      <c r="A129" s="39"/>
      <c r="B129" s="165"/>
      <c r="C129" s="166" t="s">
        <v>201</v>
      </c>
      <c r="D129" s="166" t="s">
        <v>115</v>
      </c>
      <c r="E129" s="167" t="s">
        <v>395</v>
      </c>
      <c r="F129" s="168" t="s">
        <v>396</v>
      </c>
      <c r="G129" s="169" t="s">
        <v>296</v>
      </c>
      <c r="H129" s="170">
        <v>1</v>
      </c>
      <c r="I129" s="171"/>
      <c r="J129" s="172">
        <f>ROUND(I129*H129,2)</f>
        <v>0</v>
      </c>
      <c r="K129" s="168" t="s">
        <v>3</v>
      </c>
      <c r="L129" s="40"/>
      <c r="M129" s="173" t="s">
        <v>3</v>
      </c>
      <c r="N129" s="174" t="s">
        <v>42</v>
      </c>
      <c r="O129" s="73"/>
      <c r="P129" s="175">
        <f>O129*H129</f>
        <v>0</v>
      </c>
      <c r="Q129" s="175">
        <v>0</v>
      </c>
      <c r="R129" s="175">
        <f>Q129*H129</f>
        <v>0</v>
      </c>
      <c r="S129" s="175">
        <v>0</v>
      </c>
      <c r="T129" s="176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177" t="s">
        <v>120</v>
      </c>
      <c r="AT129" s="177" t="s">
        <v>115</v>
      </c>
      <c r="AU129" s="177" t="s">
        <v>81</v>
      </c>
      <c r="AY129" s="20" t="s">
        <v>112</v>
      </c>
      <c r="BE129" s="178">
        <f>IF(N129="základní",J129,0)</f>
        <v>0</v>
      </c>
      <c r="BF129" s="178">
        <f>IF(N129="snížená",J129,0)</f>
        <v>0</v>
      </c>
      <c r="BG129" s="178">
        <f>IF(N129="zákl. přenesená",J129,0)</f>
        <v>0</v>
      </c>
      <c r="BH129" s="178">
        <f>IF(N129="sníž. přenesená",J129,0)</f>
        <v>0</v>
      </c>
      <c r="BI129" s="178">
        <f>IF(N129="nulová",J129,0)</f>
        <v>0</v>
      </c>
      <c r="BJ129" s="20" t="s">
        <v>79</v>
      </c>
      <c r="BK129" s="178">
        <f>ROUND(I129*H129,2)</f>
        <v>0</v>
      </c>
      <c r="BL129" s="20" t="s">
        <v>120</v>
      </c>
      <c r="BM129" s="177" t="s">
        <v>397</v>
      </c>
    </row>
    <row r="130" s="2" customFormat="1">
      <c r="A130" s="39"/>
      <c r="B130" s="40"/>
      <c r="C130" s="39"/>
      <c r="D130" s="179" t="s">
        <v>122</v>
      </c>
      <c r="E130" s="39"/>
      <c r="F130" s="180" t="s">
        <v>398</v>
      </c>
      <c r="G130" s="39"/>
      <c r="H130" s="39"/>
      <c r="I130" s="181"/>
      <c r="J130" s="39"/>
      <c r="K130" s="39"/>
      <c r="L130" s="40"/>
      <c r="M130" s="182"/>
      <c r="N130" s="183"/>
      <c r="O130" s="73"/>
      <c r="P130" s="73"/>
      <c r="Q130" s="73"/>
      <c r="R130" s="73"/>
      <c r="S130" s="73"/>
      <c r="T130" s="74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20" t="s">
        <v>122</v>
      </c>
      <c r="AU130" s="20" t="s">
        <v>81</v>
      </c>
    </row>
    <row r="131" s="2" customFormat="1">
      <c r="A131" s="39"/>
      <c r="B131" s="40"/>
      <c r="C131" s="39"/>
      <c r="D131" s="179" t="s">
        <v>126</v>
      </c>
      <c r="E131" s="39"/>
      <c r="F131" s="186" t="s">
        <v>357</v>
      </c>
      <c r="G131" s="39"/>
      <c r="H131" s="39"/>
      <c r="I131" s="181"/>
      <c r="J131" s="39"/>
      <c r="K131" s="39"/>
      <c r="L131" s="40"/>
      <c r="M131" s="182"/>
      <c r="N131" s="183"/>
      <c r="O131" s="73"/>
      <c r="P131" s="73"/>
      <c r="Q131" s="73"/>
      <c r="R131" s="73"/>
      <c r="S131" s="73"/>
      <c r="T131" s="74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20" t="s">
        <v>126</v>
      </c>
      <c r="AU131" s="20" t="s">
        <v>81</v>
      </c>
    </row>
    <row r="132" s="13" customFormat="1">
      <c r="A132" s="13"/>
      <c r="B132" s="187"/>
      <c r="C132" s="13"/>
      <c r="D132" s="179" t="s">
        <v>128</v>
      </c>
      <c r="E132" s="188" t="s">
        <v>3</v>
      </c>
      <c r="F132" s="189" t="s">
        <v>394</v>
      </c>
      <c r="G132" s="13"/>
      <c r="H132" s="188" t="s">
        <v>3</v>
      </c>
      <c r="I132" s="190"/>
      <c r="J132" s="13"/>
      <c r="K132" s="13"/>
      <c r="L132" s="187"/>
      <c r="M132" s="191"/>
      <c r="N132" s="192"/>
      <c r="O132" s="192"/>
      <c r="P132" s="192"/>
      <c r="Q132" s="192"/>
      <c r="R132" s="192"/>
      <c r="S132" s="192"/>
      <c r="T132" s="19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188" t="s">
        <v>128</v>
      </c>
      <c r="AU132" s="188" t="s">
        <v>81</v>
      </c>
      <c r="AV132" s="13" t="s">
        <v>79</v>
      </c>
      <c r="AW132" s="13" t="s">
        <v>33</v>
      </c>
      <c r="AX132" s="13" t="s">
        <v>71</v>
      </c>
      <c r="AY132" s="188" t="s">
        <v>112</v>
      </c>
    </row>
    <row r="133" s="14" customFormat="1">
      <c r="A133" s="14"/>
      <c r="B133" s="194"/>
      <c r="C133" s="14"/>
      <c r="D133" s="179" t="s">
        <v>128</v>
      </c>
      <c r="E133" s="195" t="s">
        <v>3</v>
      </c>
      <c r="F133" s="196" t="s">
        <v>79</v>
      </c>
      <c r="G133" s="14"/>
      <c r="H133" s="197">
        <v>1</v>
      </c>
      <c r="I133" s="198"/>
      <c r="J133" s="14"/>
      <c r="K133" s="14"/>
      <c r="L133" s="194"/>
      <c r="M133" s="199"/>
      <c r="N133" s="200"/>
      <c r="O133" s="200"/>
      <c r="P133" s="200"/>
      <c r="Q133" s="200"/>
      <c r="R133" s="200"/>
      <c r="S133" s="200"/>
      <c r="T133" s="201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195" t="s">
        <v>128</v>
      </c>
      <c r="AU133" s="195" t="s">
        <v>81</v>
      </c>
      <c r="AV133" s="14" t="s">
        <v>81</v>
      </c>
      <c r="AW133" s="14" t="s">
        <v>33</v>
      </c>
      <c r="AX133" s="14" t="s">
        <v>79</v>
      </c>
      <c r="AY133" s="195" t="s">
        <v>112</v>
      </c>
    </row>
    <row r="134" s="2" customFormat="1" ht="16.5" customHeight="1">
      <c r="A134" s="39"/>
      <c r="B134" s="165"/>
      <c r="C134" s="166" t="s">
        <v>211</v>
      </c>
      <c r="D134" s="166" t="s">
        <v>115</v>
      </c>
      <c r="E134" s="167" t="s">
        <v>399</v>
      </c>
      <c r="F134" s="168" t="s">
        <v>400</v>
      </c>
      <c r="G134" s="169" t="s">
        <v>296</v>
      </c>
      <c r="H134" s="170">
        <v>4</v>
      </c>
      <c r="I134" s="171"/>
      <c r="J134" s="172">
        <f>ROUND(I134*H134,2)</f>
        <v>0</v>
      </c>
      <c r="K134" s="168" t="s">
        <v>3</v>
      </c>
      <c r="L134" s="40"/>
      <c r="M134" s="173" t="s">
        <v>3</v>
      </c>
      <c r="N134" s="174" t="s">
        <v>42</v>
      </c>
      <c r="O134" s="73"/>
      <c r="P134" s="175">
        <f>O134*H134</f>
        <v>0</v>
      </c>
      <c r="Q134" s="175">
        <v>0</v>
      </c>
      <c r="R134" s="175">
        <f>Q134*H134</f>
        <v>0</v>
      </c>
      <c r="S134" s="175">
        <v>0</v>
      </c>
      <c r="T134" s="176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177" t="s">
        <v>120</v>
      </c>
      <c r="AT134" s="177" t="s">
        <v>115</v>
      </c>
      <c r="AU134" s="177" t="s">
        <v>81</v>
      </c>
      <c r="AY134" s="20" t="s">
        <v>112</v>
      </c>
      <c r="BE134" s="178">
        <f>IF(N134="základní",J134,0)</f>
        <v>0</v>
      </c>
      <c r="BF134" s="178">
        <f>IF(N134="snížená",J134,0)</f>
        <v>0</v>
      </c>
      <c r="BG134" s="178">
        <f>IF(N134="zákl. přenesená",J134,0)</f>
        <v>0</v>
      </c>
      <c r="BH134" s="178">
        <f>IF(N134="sníž. přenesená",J134,0)</f>
        <v>0</v>
      </c>
      <c r="BI134" s="178">
        <f>IF(N134="nulová",J134,0)</f>
        <v>0</v>
      </c>
      <c r="BJ134" s="20" t="s">
        <v>79</v>
      </c>
      <c r="BK134" s="178">
        <f>ROUND(I134*H134,2)</f>
        <v>0</v>
      </c>
      <c r="BL134" s="20" t="s">
        <v>120</v>
      </c>
      <c r="BM134" s="177" t="s">
        <v>401</v>
      </c>
    </row>
    <row r="135" s="2" customFormat="1">
      <c r="A135" s="39"/>
      <c r="B135" s="40"/>
      <c r="C135" s="39"/>
      <c r="D135" s="179" t="s">
        <v>122</v>
      </c>
      <c r="E135" s="39"/>
      <c r="F135" s="180" t="s">
        <v>402</v>
      </c>
      <c r="G135" s="39"/>
      <c r="H135" s="39"/>
      <c r="I135" s="181"/>
      <c r="J135" s="39"/>
      <c r="K135" s="39"/>
      <c r="L135" s="40"/>
      <c r="M135" s="182"/>
      <c r="N135" s="183"/>
      <c r="O135" s="73"/>
      <c r="P135" s="73"/>
      <c r="Q135" s="73"/>
      <c r="R135" s="73"/>
      <c r="S135" s="73"/>
      <c r="T135" s="74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20" t="s">
        <v>122</v>
      </c>
      <c r="AU135" s="20" t="s">
        <v>81</v>
      </c>
    </row>
    <row r="136" s="2" customFormat="1">
      <c r="A136" s="39"/>
      <c r="B136" s="40"/>
      <c r="C136" s="39"/>
      <c r="D136" s="179" t="s">
        <v>126</v>
      </c>
      <c r="E136" s="39"/>
      <c r="F136" s="186" t="s">
        <v>357</v>
      </c>
      <c r="G136" s="39"/>
      <c r="H136" s="39"/>
      <c r="I136" s="181"/>
      <c r="J136" s="39"/>
      <c r="K136" s="39"/>
      <c r="L136" s="40"/>
      <c r="M136" s="182"/>
      <c r="N136" s="183"/>
      <c r="O136" s="73"/>
      <c r="P136" s="73"/>
      <c r="Q136" s="73"/>
      <c r="R136" s="73"/>
      <c r="S136" s="73"/>
      <c r="T136" s="74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20" t="s">
        <v>126</v>
      </c>
      <c r="AU136" s="20" t="s">
        <v>81</v>
      </c>
    </row>
    <row r="137" s="13" customFormat="1">
      <c r="A137" s="13"/>
      <c r="B137" s="187"/>
      <c r="C137" s="13"/>
      <c r="D137" s="179" t="s">
        <v>128</v>
      </c>
      <c r="E137" s="188" t="s">
        <v>3</v>
      </c>
      <c r="F137" s="189" t="s">
        <v>394</v>
      </c>
      <c r="G137" s="13"/>
      <c r="H137" s="188" t="s">
        <v>3</v>
      </c>
      <c r="I137" s="190"/>
      <c r="J137" s="13"/>
      <c r="K137" s="13"/>
      <c r="L137" s="187"/>
      <c r="M137" s="191"/>
      <c r="N137" s="192"/>
      <c r="O137" s="192"/>
      <c r="P137" s="192"/>
      <c r="Q137" s="192"/>
      <c r="R137" s="192"/>
      <c r="S137" s="192"/>
      <c r="T137" s="19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88" t="s">
        <v>128</v>
      </c>
      <c r="AU137" s="188" t="s">
        <v>81</v>
      </c>
      <c r="AV137" s="13" t="s">
        <v>79</v>
      </c>
      <c r="AW137" s="13" t="s">
        <v>33</v>
      </c>
      <c r="AX137" s="13" t="s">
        <v>71</v>
      </c>
      <c r="AY137" s="188" t="s">
        <v>112</v>
      </c>
    </row>
    <row r="138" s="14" customFormat="1">
      <c r="A138" s="14"/>
      <c r="B138" s="194"/>
      <c r="C138" s="14"/>
      <c r="D138" s="179" t="s">
        <v>128</v>
      </c>
      <c r="E138" s="195" t="s">
        <v>3</v>
      </c>
      <c r="F138" s="196" t="s">
        <v>145</v>
      </c>
      <c r="G138" s="14"/>
      <c r="H138" s="197">
        <v>4</v>
      </c>
      <c r="I138" s="198"/>
      <c r="J138" s="14"/>
      <c r="K138" s="14"/>
      <c r="L138" s="194"/>
      <c r="M138" s="199"/>
      <c r="N138" s="200"/>
      <c r="O138" s="200"/>
      <c r="P138" s="200"/>
      <c r="Q138" s="200"/>
      <c r="R138" s="200"/>
      <c r="S138" s="200"/>
      <c r="T138" s="201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195" t="s">
        <v>128</v>
      </c>
      <c r="AU138" s="195" t="s">
        <v>81</v>
      </c>
      <c r="AV138" s="14" t="s">
        <v>81</v>
      </c>
      <c r="AW138" s="14" t="s">
        <v>33</v>
      </c>
      <c r="AX138" s="14" t="s">
        <v>79</v>
      </c>
      <c r="AY138" s="195" t="s">
        <v>112</v>
      </c>
    </row>
    <row r="139" s="2" customFormat="1" ht="16.5" customHeight="1">
      <c r="A139" s="39"/>
      <c r="B139" s="165"/>
      <c r="C139" s="166" t="s">
        <v>218</v>
      </c>
      <c r="D139" s="166" t="s">
        <v>115</v>
      </c>
      <c r="E139" s="167" t="s">
        <v>403</v>
      </c>
      <c r="F139" s="168" t="s">
        <v>404</v>
      </c>
      <c r="G139" s="169" t="s">
        <v>296</v>
      </c>
      <c r="H139" s="170">
        <v>6</v>
      </c>
      <c r="I139" s="171"/>
      <c r="J139" s="172">
        <f>ROUND(I139*H139,2)</f>
        <v>0</v>
      </c>
      <c r="K139" s="168" t="s">
        <v>3</v>
      </c>
      <c r="L139" s="40"/>
      <c r="M139" s="173" t="s">
        <v>3</v>
      </c>
      <c r="N139" s="174" t="s">
        <v>42</v>
      </c>
      <c r="O139" s="73"/>
      <c r="P139" s="175">
        <f>O139*H139</f>
        <v>0</v>
      </c>
      <c r="Q139" s="175">
        <v>0</v>
      </c>
      <c r="R139" s="175">
        <f>Q139*H139</f>
        <v>0</v>
      </c>
      <c r="S139" s="175">
        <v>0</v>
      </c>
      <c r="T139" s="176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177" t="s">
        <v>120</v>
      </c>
      <c r="AT139" s="177" t="s">
        <v>115</v>
      </c>
      <c r="AU139" s="177" t="s">
        <v>81</v>
      </c>
      <c r="AY139" s="20" t="s">
        <v>112</v>
      </c>
      <c r="BE139" s="178">
        <f>IF(N139="základní",J139,0)</f>
        <v>0</v>
      </c>
      <c r="BF139" s="178">
        <f>IF(N139="snížená",J139,0)</f>
        <v>0</v>
      </c>
      <c r="BG139" s="178">
        <f>IF(N139="zákl. přenesená",J139,0)</f>
        <v>0</v>
      </c>
      <c r="BH139" s="178">
        <f>IF(N139="sníž. přenesená",J139,0)</f>
        <v>0</v>
      </c>
      <c r="BI139" s="178">
        <f>IF(N139="nulová",J139,0)</f>
        <v>0</v>
      </c>
      <c r="BJ139" s="20" t="s">
        <v>79</v>
      </c>
      <c r="BK139" s="178">
        <f>ROUND(I139*H139,2)</f>
        <v>0</v>
      </c>
      <c r="BL139" s="20" t="s">
        <v>120</v>
      </c>
      <c r="BM139" s="177" t="s">
        <v>405</v>
      </c>
    </row>
    <row r="140" s="2" customFormat="1">
      <c r="A140" s="39"/>
      <c r="B140" s="40"/>
      <c r="C140" s="39"/>
      <c r="D140" s="179" t="s">
        <v>122</v>
      </c>
      <c r="E140" s="39"/>
      <c r="F140" s="180" t="s">
        <v>406</v>
      </c>
      <c r="G140" s="39"/>
      <c r="H140" s="39"/>
      <c r="I140" s="181"/>
      <c r="J140" s="39"/>
      <c r="K140" s="39"/>
      <c r="L140" s="40"/>
      <c r="M140" s="182"/>
      <c r="N140" s="183"/>
      <c r="O140" s="73"/>
      <c r="P140" s="73"/>
      <c r="Q140" s="73"/>
      <c r="R140" s="73"/>
      <c r="S140" s="73"/>
      <c r="T140" s="74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20" t="s">
        <v>122</v>
      </c>
      <c r="AU140" s="20" t="s">
        <v>81</v>
      </c>
    </row>
    <row r="141" s="2" customFormat="1">
      <c r="A141" s="39"/>
      <c r="B141" s="40"/>
      <c r="C141" s="39"/>
      <c r="D141" s="179" t="s">
        <v>126</v>
      </c>
      <c r="E141" s="39"/>
      <c r="F141" s="186" t="s">
        <v>357</v>
      </c>
      <c r="G141" s="39"/>
      <c r="H141" s="39"/>
      <c r="I141" s="181"/>
      <c r="J141" s="39"/>
      <c r="K141" s="39"/>
      <c r="L141" s="40"/>
      <c r="M141" s="182"/>
      <c r="N141" s="183"/>
      <c r="O141" s="73"/>
      <c r="P141" s="73"/>
      <c r="Q141" s="73"/>
      <c r="R141" s="73"/>
      <c r="S141" s="73"/>
      <c r="T141" s="74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20" t="s">
        <v>126</v>
      </c>
      <c r="AU141" s="20" t="s">
        <v>81</v>
      </c>
    </row>
    <row r="142" s="13" customFormat="1">
      <c r="A142" s="13"/>
      <c r="B142" s="187"/>
      <c r="C142" s="13"/>
      <c r="D142" s="179" t="s">
        <v>128</v>
      </c>
      <c r="E142" s="188" t="s">
        <v>3</v>
      </c>
      <c r="F142" s="189" t="s">
        <v>407</v>
      </c>
      <c r="G142" s="13"/>
      <c r="H142" s="188" t="s">
        <v>3</v>
      </c>
      <c r="I142" s="190"/>
      <c r="J142" s="13"/>
      <c r="K142" s="13"/>
      <c r="L142" s="187"/>
      <c r="M142" s="191"/>
      <c r="N142" s="192"/>
      <c r="O142" s="192"/>
      <c r="P142" s="192"/>
      <c r="Q142" s="192"/>
      <c r="R142" s="192"/>
      <c r="S142" s="192"/>
      <c r="T142" s="19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88" t="s">
        <v>128</v>
      </c>
      <c r="AU142" s="188" t="s">
        <v>81</v>
      </c>
      <c r="AV142" s="13" t="s">
        <v>79</v>
      </c>
      <c r="AW142" s="13" t="s">
        <v>33</v>
      </c>
      <c r="AX142" s="13" t="s">
        <v>71</v>
      </c>
      <c r="AY142" s="188" t="s">
        <v>112</v>
      </c>
    </row>
    <row r="143" s="14" customFormat="1">
      <c r="A143" s="14"/>
      <c r="B143" s="194"/>
      <c r="C143" s="14"/>
      <c r="D143" s="179" t="s">
        <v>128</v>
      </c>
      <c r="E143" s="195" t="s">
        <v>3</v>
      </c>
      <c r="F143" s="196" t="s">
        <v>170</v>
      </c>
      <c r="G143" s="14"/>
      <c r="H143" s="197">
        <v>6</v>
      </c>
      <c r="I143" s="198"/>
      <c r="J143" s="14"/>
      <c r="K143" s="14"/>
      <c r="L143" s="194"/>
      <c r="M143" s="199"/>
      <c r="N143" s="200"/>
      <c r="O143" s="200"/>
      <c r="P143" s="200"/>
      <c r="Q143" s="200"/>
      <c r="R143" s="200"/>
      <c r="S143" s="200"/>
      <c r="T143" s="20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195" t="s">
        <v>128</v>
      </c>
      <c r="AU143" s="195" t="s">
        <v>81</v>
      </c>
      <c r="AV143" s="14" t="s">
        <v>81</v>
      </c>
      <c r="AW143" s="14" t="s">
        <v>33</v>
      </c>
      <c r="AX143" s="14" t="s">
        <v>79</v>
      </c>
      <c r="AY143" s="195" t="s">
        <v>112</v>
      </c>
    </row>
    <row r="144" s="2" customFormat="1" ht="16.5" customHeight="1">
      <c r="A144" s="39"/>
      <c r="B144" s="165"/>
      <c r="C144" s="166" t="s">
        <v>225</v>
      </c>
      <c r="D144" s="166" t="s">
        <v>115</v>
      </c>
      <c r="E144" s="167" t="s">
        <v>408</v>
      </c>
      <c r="F144" s="168" t="s">
        <v>409</v>
      </c>
      <c r="G144" s="169" t="s">
        <v>296</v>
      </c>
      <c r="H144" s="170">
        <v>1</v>
      </c>
      <c r="I144" s="171"/>
      <c r="J144" s="172">
        <f>ROUND(I144*H144,2)</f>
        <v>0</v>
      </c>
      <c r="K144" s="168" t="s">
        <v>3</v>
      </c>
      <c r="L144" s="40"/>
      <c r="M144" s="173" t="s">
        <v>3</v>
      </c>
      <c r="N144" s="174" t="s">
        <v>42</v>
      </c>
      <c r="O144" s="73"/>
      <c r="P144" s="175">
        <f>O144*H144</f>
        <v>0</v>
      </c>
      <c r="Q144" s="175">
        <v>0</v>
      </c>
      <c r="R144" s="175">
        <f>Q144*H144</f>
        <v>0</v>
      </c>
      <c r="S144" s="175">
        <v>0</v>
      </c>
      <c r="T144" s="176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177" t="s">
        <v>120</v>
      </c>
      <c r="AT144" s="177" t="s">
        <v>115</v>
      </c>
      <c r="AU144" s="177" t="s">
        <v>81</v>
      </c>
      <c r="AY144" s="20" t="s">
        <v>112</v>
      </c>
      <c r="BE144" s="178">
        <f>IF(N144="základní",J144,0)</f>
        <v>0</v>
      </c>
      <c r="BF144" s="178">
        <f>IF(N144="snížená",J144,0)</f>
        <v>0</v>
      </c>
      <c r="BG144" s="178">
        <f>IF(N144="zákl. přenesená",J144,0)</f>
        <v>0</v>
      </c>
      <c r="BH144" s="178">
        <f>IF(N144="sníž. přenesená",J144,0)</f>
        <v>0</v>
      </c>
      <c r="BI144" s="178">
        <f>IF(N144="nulová",J144,0)</f>
        <v>0</v>
      </c>
      <c r="BJ144" s="20" t="s">
        <v>79</v>
      </c>
      <c r="BK144" s="178">
        <f>ROUND(I144*H144,2)</f>
        <v>0</v>
      </c>
      <c r="BL144" s="20" t="s">
        <v>120</v>
      </c>
      <c r="BM144" s="177" t="s">
        <v>410</v>
      </c>
    </row>
    <row r="145" s="2" customFormat="1">
      <c r="A145" s="39"/>
      <c r="B145" s="40"/>
      <c r="C145" s="39"/>
      <c r="D145" s="179" t="s">
        <v>122</v>
      </c>
      <c r="E145" s="39"/>
      <c r="F145" s="180" t="s">
        <v>411</v>
      </c>
      <c r="G145" s="39"/>
      <c r="H145" s="39"/>
      <c r="I145" s="181"/>
      <c r="J145" s="39"/>
      <c r="K145" s="39"/>
      <c r="L145" s="40"/>
      <c r="M145" s="182"/>
      <c r="N145" s="183"/>
      <c r="O145" s="73"/>
      <c r="P145" s="73"/>
      <c r="Q145" s="73"/>
      <c r="R145" s="73"/>
      <c r="S145" s="73"/>
      <c r="T145" s="74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20" t="s">
        <v>122</v>
      </c>
      <c r="AU145" s="20" t="s">
        <v>81</v>
      </c>
    </row>
    <row r="146" s="2" customFormat="1">
      <c r="A146" s="39"/>
      <c r="B146" s="40"/>
      <c r="C146" s="39"/>
      <c r="D146" s="179" t="s">
        <v>126</v>
      </c>
      <c r="E146" s="39"/>
      <c r="F146" s="186" t="s">
        <v>357</v>
      </c>
      <c r="G146" s="39"/>
      <c r="H146" s="39"/>
      <c r="I146" s="181"/>
      <c r="J146" s="39"/>
      <c r="K146" s="39"/>
      <c r="L146" s="40"/>
      <c r="M146" s="182"/>
      <c r="N146" s="183"/>
      <c r="O146" s="73"/>
      <c r="P146" s="73"/>
      <c r="Q146" s="73"/>
      <c r="R146" s="73"/>
      <c r="S146" s="73"/>
      <c r="T146" s="74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20" t="s">
        <v>126</v>
      </c>
      <c r="AU146" s="20" t="s">
        <v>81</v>
      </c>
    </row>
    <row r="147" s="13" customFormat="1">
      <c r="A147" s="13"/>
      <c r="B147" s="187"/>
      <c r="C147" s="13"/>
      <c r="D147" s="179" t="s">
        <v>128</v>
      </c>
      <c r="E147" s="188" t="s">
        <v>3</v>
      </c>
      <c r="F147" s="189" t="s">
        <v>412</v>
      </c>
      <c r="G147" s="13"/>
      <c r="H147" s="188" t="s">
        <v>3</v>
      </c>
      <c r="I147" s="190"/>
      <c r="J147" s="13"/>
      <c r="K147" s="13"/>
      <c r="L147" s="187"/>
      <c r="M147" s="191"/>
      <c r="N147" s="192"/>
      <c r="O147" s="192"/>
      <c r="P147" s="192"/>
      <c r="Q147" s="192"/>
      <c r="R147" s="192"/>
      <c r="S147" s="192"/>
      <c r="T147" s="19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88" t="s">
        <v>128</v>
      </c>
      <c r="AU147" s="188" t="s">
        <v>81</v>
      </c>
      <c r="AV147" s="13" t="s">
        <v>79</v>
      </c>
      <c r="AW147" s="13" t="s">
        <v>33</v>
      </c>
      <c r="AX147" s="13" t="s">
        <v>71</v>
      </c>
      <c r="AY147" s="188" t="s">
        <v>112</v>
      </c>
    </row>
    <row r="148" s="14" customFormat="1">
      <c r="A148" s="14"/>
      <c r="B148" s="194"/>
      <c r="C148" s="14"/>
      <c r="D148" s="179" t="s">
        <v>128</v>
      </c>
      <c r="E148" s="195" t="s">
        <v>3</v>
      </c>
      <c r="F148" s="196" t="s">
        <v>79</v>
      </c>
      <c r="G148" s="14"/>
      <c r="H148" s="197">
        <v>1</v>
      </c>
      <c r="I148" s="198"/>
      <c r="J148" s="14"/>
      <c r="K148" s="14"/>
      <c r="L148" s="194"/>
      <c r="M148" s="199"/>
      <c r="N148" s="200"/>
      <c r="O148" s="200"/>
      <c r="P148" s="200"/>
      <c r="Q148" s="200"/>
      <c r="R148" s="200"/>
      <c r="S148" s="200"/>
      <c r="T148" s="201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195" t="s">
        <v>128</v>
      </c>
      <c r="AU148" s="195" t="s">
        <v>81</v>
      </c>
      <c r="AV148" s="14" t="s">
        <v>81</v>
      </c>
      <c r="AW148" s="14" t="s">
        <v>33</v>
      </c>
      <c r="AX148" s="14" t="s">
        <v>79</v>
      </c>
      <c r="AY148" s="195" t="s">
        <v>112</v>
      </c>
    </row>
    <row r="149" s="2" customFormat="1" ht="16.5" customHeight="1">
      <c r="A149" s="39"/>
      <c r="B149" s="165"/>
      <c r="C149" s="166" t="s">
        <v>233</v>
      </c>
      <c r="D149" s="166" t="s">
        <v>115</v>
      </c>
      <c r="E149" s="167" t="s">
        <v>413</v>
      </c>
      <c r="F149" s="168" t="s">
        <v>414</v>
      </c>
      <c r="G149" s="169" t="s">
        <v>296</v>
      </c>
      <c r="H149" s="170">
        <v>1</v>
      </c>
      <c r="I149" s="171"/>
      <c r="J149" s="172">
        <f>ROUND(I149*H149,2)</f>
        <v>0</v>
      </c>
      <c r="K149" s="168" t="s">
        <v>3</v>
      </c>
      <c r="L149" s="40"/>
      <c r="M149" s="173" t="s">
        <v>3</v>
      </c>
      <c r="N149" s="174" t="s">
        <v>42</v>
      </c>
      <c r="O149" s="73"/>
      <c r="P149" s="175">
        <f>O149*H149</f>
        <v>0</v>
      </c>
      <c r="Q149" s="175">
        <v>0</v>
      </c>
      <c r="R149" s="175">
        <f>Q149*H149</f>
        <v>0</v>
      </c>
      <c r="S149" s="175">
        <v>0</v>
      </c>
      <c r="T149" s="176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177" t="s">
        <v>120</v>
      </c>
      <c r="AT149" s="177" t="s">
        <v>115</v>
      </c>
      <c r="AU149" s="177" t="s">
        <v>81</v>
      </c>
      <c r="AY149" s="20" t="s">
        <v>112</v>
      </c>
      <c r="BE149" s="178">
        <f>IF(N149="základní",J149,0)</f>
        <v>0</v>
      </c>
      <c r="BF149" s="178">
        <f>IF(N149="snížená",J149,0)</f>
        <v>0</v>
      </c>
      <c r="BG149" s="178">
        <f>IF(N149="zákl. přenesená",J149,0)</f>
        <v>0</v>
      </c>
      <c r="BH149" s="178">
        <f>IF(N149="sníž. přenesená",J149,0)</f>
        <v>0</v>
      </c>
      <c r="BI149" s="178">
        <f>IF(N149="nulová",J149,0)</f>
        <v>0</v>
      </c>
      <c r="BJ149" s="20" t="s">
        <v>79</v>
      </c>
      <c r="BK149" s="178">
        <f>ROUND(I149*H149,2)</f>
        <v>0</v>
      </c>
      <c r="BL149" s="20" t="s">
        <v>120</v>
      </c>
      <c r="BM149" s="177" t="s">
        <v>415</v>
      </c>
    </row>
    <row r="150" s="2" customFormat="1">
      <c r="A150" s="39"/>
      <c r="B150" s="40"/>
      <c r="C150" s="39"/>
      <c r="D150" s="179" t="s">
        <v>122</v>
      </c>
      <c r="E150" s="39"/>
      <c r="F150" s="180" t="s">
        <v>416</v>
      </c>
      <c r="G150" s="39"/>
      <c r="H150" s="39"/>
      <c r="I150" s="181"/>
      <c r="J150" s="39"/>
      <c r="K150" s="39"/>
      <c r="L150" s="40"/>
      <c r="M150" s="182"/>
      <c r="N150" s="183"/>
      <c r="O150" s="73"/>
      <c r="P150" s="73"/>
      <c r="Q150" s="73"/>
      <c r="R150" s="73"/>
      <c r="S150" s="73"/>
      <c r="T150" s="74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20" t="s">
        <v>122</v>
      </c>
      <c r="AU150" s="20" t="s">
        <v>81</v>
      </c>
    </row>
    <row r="151" s="2" customFormat="1">
      <c r="A151" s="39"/>
      <c r="B151" s="40"/>
      <c r="C151" s="39"/>
      <c r="D151" s="179" t="s">
        <v>126</v>
      </c>
      <c r="E151" s="39"/>
      <c r="F151" s="186" t="s">
        <v>357</v>
      </c>
      <c r="G151" s="39"/>
      <c r="H151" s="39"/>
      <c r="I151" s="181"/>
      <c r="J151" s="39"/>
      <c r="K151" s="39"/>
      <c r="L151" s="40"/>
      <c r="M151" s="182"/>
      <c r="N151" s="183"/>
      <c r="O151" s="73"/>
      <c r="P151" s="73"/>
      <c r="Q151" s="73"/>
      <c r="R151" s="73"/>
      <c r="S151" s="73"/>
      <c r="T151" s="74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20" t="s">
        <v>126</v>
      </c>
      <c r="AU151" s="20" t="s">
        <v>81</v>
      </c>
    </row>
    <row r="152" s="13" customFormat="1">
      <c r="A152" s="13"/>
      <c r="B152" s="187"/>
      <c r="C152" s="13"/>
      <c r="D152" s="179" t="s">
        <v>128</v>
      </c>
      <c r="E152" s="188" t="s">
        <v>3</v>
      </c>
      <c r="F152" s="189" t="s">
        <v>417</v>
      </c>
      <c r="G152" s="13"/>
      <c r="H152" s="188" t="s">
        <v>3</v>
      </c>
      <c r="I152" s="190"/>
      <c r="J152" s="13"/>
      <c r="K152" s="13"/>
      <c r="L152" s="187"/>
      <c r="M152" s="191"/>
      <c r="N152" s="192"/>
      <c r="O152" s="192"/>
      <c r="P152" s="192"/>
      <c r="Q152" s="192"/>
      <c r="R152" s="192"/>
      <c r="S152" s="192"/>
      <c r="T152" s="19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88" t="s">
        <v>128</v>
      </c>
      <c r="AU152" s="188" t="s">
        <v>81</v>
      </c>
      <c r="AV152" s="13" t="s">
        <v>79</v>
      </c>
      <c r="AW152" s="13" t="s">
        <v>33</v>
      </c>
      <c r="AX152" s="13" t="s">
        <v>71</v>
      </c>
      <c r="AY152" s="188" t="s">
        <v>112</v>
      </c>
    </row>
    <row r="153" s="14" customFormat="1">
      <c r="A153" s="14"/>
      <c r="B153" s="194"/>
      <c r="C153" s="14"/>
      <c r="D153" s="179" t="s">
        <v>128</v>
      </c>
      <c r="E153" s="195" t="s">
        <v>3</v>
      </c>
      <c r="F153" s="196" t="s">
        <v>79</v>
      </c>
      <c r="G153" s="14"/>
      <c r="H153" s="197">
        <v>1</v>
      </c>
      <c r="I153" s="198"/>
      <c r="J153" s="14"/>
      <c r="K153" s="14"/>
      <c r="L153" s="194"/>
      <c r="M153" s="199"/>
      <c r="N153" s="200"/>
      <c r="O153" s="200"/>
      <c r="P153" s="200"/>
      <c r="Q153" s="200"/>
      <c r="R153" s="200"/>
      <c r="S153" s="200"/>
      <c r="T153" s="20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195" t="s">
        <v>128</v>
      </c>
      <c r="AU153" s="195" t="s">
        <v>81</v>
      </c>
      <c r="AV153" s="14" t="s">
        <v>81</v>
      </c>
      <c r="AW153" s="14" t="s">
        <v>33</v>
      </c>
      <c r="AX153" s="14" t="s">
        <v>79</v>
      </c>
      <c r="AY153" s="195" t="s">
        <v>112</v>
      </c>
    </row>
    <row r="154" s="2" customFormat="1" ht="16.5" customHeight="1">
      <c r="A154" s="39"/>
      <c r="B154" s="165"/>
      <c r="C154" s="166" t="s">
        <v>9</v>
      </c>
      <c r="D154" s="166" t="s">
        <v>115</v>
      </c>
      <c r="E154" s="167" t="s">
        <v>418</v>
      </c>
      <c r="F154" s="168" t="s">
        <v>419</v>
      </c>
      <c r="G154" s="169" t="s">
        <v>296</v>
      </c>
      <c r="H154" s="170">
        <v>1</v>
      </c>
      <c r="I154" s="171"/>
      <c r="J154" s="172">
        <f>ROUND(I154*H154,2)</f>
        <v>0</v>
      </c>
      <c r="K154" s="168" t="s">
        <v>3</v>
      </c>
      <c r="L154" s="40"/>
      <c r="M154" s="173" t="s">
        <v>3</v>
      </c>
      <c r="N154" s="174" t="s">
        <v>42</v>
      </c>
      <c r="O154" s="73"/>
      <c r="P154" s="175">
        <f>O154*H154</f>
        <v>0</v>
      </c>
      <c r="Q154" s="175">
        <v>0</v>
      </c>
      <c r="R154" s="175">
        <f>Q154*H154</f>
        <v>0</v>
      </c>
      <c r="S154" s="175">
        <v>0</v>
      </c>
      <c r="T154" s="176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177" t="s">
        <v>120</v>
      </c>
      <c r="AT154" s="177" t="s">
        <v>115</v>
      </c>
      <c r="AU154" s="177" t="s">
        <v>81</v>
      </c>
      <c r="AY154" s="20" t="s">
        <v>112</v>
      </c>
      <c r="BE154" s="178">
        <f>IF(N154="základní",J154,0)</f>
        <v>0</v>
      </c>
      <c r="BF154" s="178">
        <f>IF(N154="snížená",J154,0)</f>
        <v>0</v>
      </c>
      <c r="BG154" s="178">
        <f>IF(N154="zákl. přenesená",J154,0)</f>
        <v>0</v>
      </c>
      <c r="BH154" s="178">
        <f>IF(N154="sníž. přenesená",J154,0)</f>
        <v>0</v>
      </c>
      <c r="BI154" s="178">
        <f>IF(N154="nulová",J154,0)</f>
        <v>0</v>
      </c>
      <c r="BJ154" s="20" t="s">
        <v>79</v>
      </c>
      <c r="BK154" s="178">
        <f>ROUND(I154*H154,2)</f>
        <v>0</v>
      </c>
      <c r="BL154" s="20" t="s">
        <v>120</v>
      </c>
      <c r="BM154" s="177" t="s">
        <v>420</v>
      </c>
    </row>
    <row r="155" s="2" customFormat="1">
      <c r="A155" s="39"/>
      <c r="B155" s="40"/>
      <c r="C155" s="39"/>
      <c r="D155" s="179" t="s">
        <v>122</v>
      </c>
      <c r="E155" s="39"/>
      <c r="F155" s="180" t="s">
        <v>421</v>
      </c>
      <c r="G155" s="39"/>
      <c r="H155" s="39"/>
      <c r="I155" s="181"/>
      <c r="J155" s="39"/>
      <c r="K155" s="39"/>
      <c r="L155" s="40"/>
      <c r="M155" s="182"/>
      <c r="N155" s="183"/>
      <c r="O155" s="73"/>
      <c r="P155" s="73"/>
      <c r="Q155" s="73"/>
      <c r="R155" s="73"/>
      <c r="S155" s="73"/>
      <c r="T155" s="74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20" t="s">
        <v>122</v>
      </c>
      <c r="AU155" s="20" t="s">
        <v>81</v>
      </c>
    </row>
    <row r="156" s="2" customFormat="1">
      <c r="A156" s="39"/>
      <c r="B156" s="40"/>
      <c r="C156" s="39"/>
      <c r="D156" s="179" t="s">
        <v>126</v>
      </c>
      <c r="E156" s="39"/>
      <c r="F156" s="186" t="s">
        <v>357</v>
      </c>
      <c r="G156" s="39"/>
      <c r="H156" s="39"/>
      <c r="I156" s="181"/>
      <c r="J156" s="39"/>
      <c r="K156" s="39"/>
      <c r="L156" s="40"/>
      <c r="M156" s="182"/>
      <c r="N156" s="183"/>
      <c r="O156" s="73"/>
      <c r="P156" s="73"/>
      <c r="Q156" s="73"/>
      <c r="R156" s="73"/>
      <c r="S156" s="73"/>
      <c r="T156" s="74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20" t="s">
        <v>126</v>
      </c>
      <c r="AU156" s="20" t="s">
        <v>81</v>
      </c>
    </row>
    <row r="157" s="13" customFormat="1">
      <c r="A157" s="13"/>
      <c r="B157" s="187"/>
      <c r="C157" s="13"/>
      <c r="D157" s="179" t="s">
        <v>128</v>
      </c>
      <c r="E157" s="188" t="s">
        <v>3</v>
      </c>
      <c r="F157" s="189" t="s">
        <v>422</v>
      </c>
      <c r="G157" s="13"/>
      <c r="H157" s="188" t="s">
        <v>3</v>
      </c>
      <c r="I157" s="190"/>
      <c r="J157" s="13"/>
      <c r="K157" s="13"/>
      <c r="L157" s="187"/>
      <c r="M157" s="191"/>
      <c r="N157" s="192"/>
      <c r="O157" s="192"/>
      <c r="P157" s="192"/>
      <c r="Q157" s="192"/>
      <c r="R157" s="192"/>
      <c r="S157" s="192"/>
      <c r="T157" s="19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88" t="s">
        <v>128</v>
      </c>
      <c r="AU157" s="188" t="s">
        <v>81</v>
      </c>
      <c r="AV157" s="13" t="s">
        <v>79</v>
      </c>
      <c r="AW157" s="13" t="s">
        <v>33</v>
      </c>
      <c r="AX157" s="13" t="s">
        <v>71</v>
      </c>
      <c r="AY157" s="188" t="s">
        <v>112</v>
      </c>
    </row>
    <row r="158" s="14" customFormat="1">
      <c r="A158" s="14"/>
      <c r="B158" s="194"/>
      <c r="C158" s="14"/>
      <c r="D158" s="179" t="s">
        <v>128</v>
      </c>
      <c r="E158" s="195" t="s">
        <v>3</v>
      </c>
      <c r="F158" s="196" t="s">
        <v>79</v>
      </c>
      <c r="G158" s="14"/>
      <c r="H158" s="197">
        <v>1</v>
      </c>
      <c r="I158" s="198"/>
      <c r="J158" s="14"/>
      <c r="K158" s="14"/>
      <c r="L158" s="194"/>
      <c r="M158" s="199"/>
      <c r="N158" s="200"/>
      <c r="O158" s="200"/>
      <c r="P158" s="200"/>
      <c r="Q158" s="200"/>
      <c r="R158" s="200"/>
      <c r="S158" s="200"/>
      <c r="T158" s="201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195" t="s">
        <v>128</v>
      </c>
      <c r="AU158" s="195" t="s">
        <v>81</v>
      </c>
      <c r="AV158" s="14" t="s">
        <v>81</v>
      </c>
      <c r="AW158" s="14" t="s">
        <v>33</v>
      </c>
      <c r="AX158" s="14" t="s">
        <v>79</v>
      </c>
      <c r="AY158" s="195" t="s">
        <v>112</v>
      </c>
    </row>
    <row r="159" s="2" customFormat="1" ht="16.5" customHeight="1">
      <c r="A159" s="39"/>
      <c r="B159" s="165"/>
      <c r="C159" s="166" t="s">
        <v>120</v>
      </c>
      <c r="D159" s="166" t="s">
        <v>115</v>
      </c>
      <c r="E159" s="167" t="s">
        <v>423</v>
      </c>
      <c r="F159" s="168" t="s">
        <v>424</v>
      </c>
      <c r="G159" s="169" t="s">
        <v>296</v>
      </c>
      <c r="H159" s="170">
        <v>1</v>
      </c>
      <c r="I159" s="171"/>
      <c r="J159" s="172">
        <f>ROUND(I159*H159,2)</f>
        <v>0</v>
      </c>
      <c r="K159" s="168" t="s">
        <v>3</v>
      </c>
      <c r="L159" s="40"/>
      <c r="M159" s="173" t="s">
        <v>3</v>
      </c>
      <c r="N159" s="174" t="s">
        <v>42</v>
      </c>
      <c r="O159" s="73"/>
      <c r="P159" s="175">
        <f>O159*H159</f>
        <v>0</v>
      </c>
      <c r="Q159" s="175">
        <v>0</v>
      </c>
      <c r="R159" s="175">
        <f>Q159*H159</f>
        <v>0</v>
      </c>
      <c r="S159" s="175">
        <v>0</v>
      </c>
      <c r="T159" s="176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177" t="s">
        <v>120</v>
      </c>
      <c r="AT159" s="177" t="s">
        <v>115</v>
      </c>
      <c r="AU159" s="177" t="s">
        <v>81</v>
      </c>
      <c r="AY159" s="20" t="s">
        <v>112</v>
      </c>
      <c r="BE159" s="178">
        <f>IF(N159="základní",J159,0)</f>
        <v>0</v>
      </c>
      <c r="BF159" s="178">
        <f>IF(N159="snížená",J159,0)</f>
        <v>0</v>
      </c>
      <c r="BG159" s="178">
        <f>IF(N159="zákl. přenesená",J159,0)</f>
        <v>0</v>
      </c>
      <c r="BH159" s="178">
        <f>IF(N159="sníž. přenesená",J159,0)</f>
        <v>0</v>
      </c>
      <c r="BI159" s="178">
        <f>IF(N159="nulová",J159,0)</f>
        <v>0</v>
      </c>
      <c r="BJ159" s="20" t="s">
        <v>79</v>
      </c>
      <c r="BK159" s="178">
        <f>ROUND(I159*H159,2)</f>
        <v>0</v>
      </c>
      <c r="BL159" s="20" t="s">
        <v>120</v>
      </c>
      <c r="BM159" s="177" t="s">
        <v>425</v>
      </c>
    </row>
    <row r="160" s="2" customFormat="1">
      <c r="A160" s="39"/>
      <c r="B160" s="40"/>
      <c r="C160" s="39"/>
      <c r="D160" s="179" t="s">
        <v>122</v>
      </c>
      <c r="E160" s="39"/>
      <c r="F160" s="180" t="s">
        <v>426</v>
      </c>
      <c r="G160" s="39"/>
      <c r="H160" s="39"/>
      <c r="I160" s="181"/>
      <c r="J160" s="39"/>
      <c r="K160" s="39"/>
      <c r="L160" s="40"/>
      <c r="M160" s="182"/>
      <c r="N160" s="183"/>
      <c r="O160" s="73"/>
      <c r="P160" s="73"/>
      <c r="Q160" s="73"/>
      <c r="R160" s="73"/>
      <c r="S160" s="73"/>
      <c r="T160" s="74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20" t="s">
        <v>122</v>
      </c>
      <c r="AU160" s="20" t="s">
        <v>81</v>
      </c>
    </row>
    <row r="161" s="2" customFormat="1">
      <c r="A161" s="39"/>
      <c r="B161" s="40"/>
      <c r="C161" s="39"/>
      <c r="D161" s="179" t="s">
        <v>126</v>
      </c>
      <c r="E161" s="39"/>
      <c r="F161" s="186" t="s">
        <v>357</v>
      </c>
      <c r="G161" s="39"/>
      <c r="H161" s="39"/>
      <c r="I161" s="181"/>
      <c r="J161" s="39"/>
      <c r="K161" s="39"/>
      <c r="L161" s="40"/>
      <c r="M161" s="182"/>
      <c r="N161" s="183"/>
      <c r="O161" s="73"/>
      <c r="P161" s="73"/>
      <c r="Q161" s="73"/>
      <c r="R161" s="73"/>
      <c r="S161" s="73"/>
      <c r="T161" s="74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20" t="s">
        <v>126</v>
      </c>
      <c r="AU161" s="20" t="s">
        <v>81</v>
      </c>
    </row>
    <row r="162" s="13" customFormat="1">
      <c r="A162" s="13"/>
      <c r="B162" s="187"/>
      <c r="C162" s="13"/>
      <c r="D162" s="179" t="s">
        <v>128</v>
      </c>
      <c r="E162" s="188" t="s">
        <v>3</v>
      </c>
      <c r="F162" s="189" t="s">
        <v>427</v>
      </c>
      <c r="G162" s="13"/>
      <c r="H162" s="188" t="s">
        <v>3</v>
      </c>
      <c r="I162" s="190"/>
      <c r="J162" s="13"/>
      <c r="K162" s="13"/>
      <c r="L162" s="187"/>
      <c r="M162" s="191"/>
      <c r="N162" s="192"/>
      <c r="O162" s="192"/>
      <c r="P162" s="192"/>
      <c r="Q162" s="192"/>
      <c r="R162" s="192"/>
      <c r="S162" s="192"/>
      <c r="T162" s="19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88" t="s">
        <v>128</v>
      </c>
      <c r="AU162" s="188" t="s">
        <v>81</v>
      </c>
      <c r="AV162" s="13" t="s">
        <v>79</v>
      </c>
      <c r="AW162" s="13" t="s">
        <v>33</v>
      </c>
      <c r="AX162" s="13" t="s">
        <v>71</v>
      </c>
      <c r="AY162" s="188" t="s">
        <v>112</v>
      </c>
    </row>
    <row r="163" s="14" customFormat="1">
      <c r="A163" s="14"/>
      <c r="B163" s="194"/>
      <c r="C163" s="14"/>
      <c r="D163" s="179" t="s">
        <v>128</v>
      </c>
      <c r="E163" s="195" t="s">
        <v>3</v>
      </c>
      <c r="F163" s="196" t="s">
        <v>79</v>
      </c>
      <c r="G163" s="14"/>
      <c r="H163" s="197">
        <v>1</v>
      </c>
      <c r="I163" s="198"/>
      <c r="J163" s="14"/>
      <c r="K163" s="14"/>
      <c r="L163" s="194"/>
      <c r="M163" s="199"/>
      <c r="N163" s="200"/>
      <c r="O163" s="200"/>
      <c r="P163" s="200"/>
      <c r="Q163" s="200"/>
      <c r="R163" s="200"/>
      <c r="S163" s="200"/>
      <c r="T163" s="201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195" t="s">
        <v>128</v>
      </c>
      <c r="AU163" s="195" t="s">
        <v>81</v>
      </c>
      <c r="AV163" s="14" t="s">
        <v>81</v>
      </c>
      <c r="AW163" s="14" t="s">
        <v>33</v>
      </c>
      <c r="AX163" s="14" t="s">
        <v>79</v>
      </c>
      <c r="AY163" s="195" t="s">
        <v>112</v>
      </c>
    </row>
    <row r="164" s="2" customFormat="1" ht="16.5" customHeight="1">
      <c r="A164" s="39"/>
      <c r="B164" s="165"/>
      <c r="C164" s="166" t="s">
        <v>263</v>
      </c>
      <c r="D164" s="166" t="s">
        <v>115</v>
      </c>
      <c r="E164" s="167" t="s">
        <v>428</v>
      </c>
      <c r="F164" s="168" t="s">
        <v>429</v>
      </c>
      <c r="G164" s="169" t="s">
        <v>296</v>
      </c>
      <c r="H164" s="170">
        <v>1</v>
      </c>
      <c r="I164" s="171"/>
      <c r="J164" s="172">
        <f>ROUND(I164*H164,2)</f>
        <v>0</v>
      </c>
      <c r="K164" s="168" t="s">
        <v>3</v>
      </c>
      <c r="L164" s="40"/>
      <c r="M164" s="173" t="s">
        <v>3</v>
      </c>
      <c r="N164" s="174" t="s">
        <v>42</v>
      </c>
      <c r="O164" s="73"/>
      <c r="P164" s="175">
        <f>O164*H164</f>
        <v>0</v>
      </c>
      <c r="Q164" s="175">
        <v>0</v>
      </c>
      <c r="R164" s="175">
        <f>Q164*H164</f>
        <v>0</v>
      </c>
      <c r="S164" s="175">
        <v>0</v>
      </c>
      <c r="T164" s="176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177" t="s">
        <v>120</v>
      </c>
      <c r="AT164" s="177" t="s">
        <v>115</v>
      </c>
      <c r="AU164" s="177" t="s">
        <v>81</v>
      </c>
      <c r="AY164" s="20" t="s">
        <v>112</v>
      </c>
      <c r="BE164" s="178">
        <f>IF(N164="základní",J164,0)</f>
        <v>0</v>
      </c>
      <c r="BF164" s="178">
        <f>IF(N164="snížená",J164,0)</f>
        <v>0</v>
      </c>
      <c r="BG164" s="178">
        <f>IF(N164="zákl. přenesená",J164,0)</f>
        <v>0</v>
      </c>
      <c r="BH164" s="178">
        <f>IF(N164="sníž. přenesená",J164,0)</f>
        <v>0</v>
      </c>
      <c r="BI164" s="178">
        <f>IF(N164="nulová",J164,0)</f>
        <v>0</v>
      </c>
      <c r="BJ164" s="20" t="s">
        <v>79</v>
      </c>
      <c r="BK164" s="178">
        <f>ROUND(I164*H164,2)</f>
        <v>0</v>
      </c>
      <c r="BL164" s="20" t="s">
        <v>120</v>
      </c>
      <c r="BM164" s="177" t="s">
        <v>430</v>
      </c>
    </row>
    <row r="165" s="2" customFormat="1">
      <c r="A165" s="39"/>
      <c r="B165" s="40"/>
      <c r="C165" s="39"/>
      <c r="D165" s="179" t="s">
        <v>122</v>
      </c>
      <c r="E165" s="39"/>
      <c r="F165" s="180" t="s">
        <v>431</v>
      </c>
      <c r="G165" s="39"/>
      <c r="H165" s="39"/>
      <c r="I165" s="181"/>
      <c r="J165" s="39"/>
      <c r="K165" s="39"/>
      <c r="L165" s="40"/>
      <c r="M165" s="182"/>
      <c r="N165" s="183"/>
      <c r="O165" s="73"/>
      <c r="P165" s="73"/>
      <c r="Q165" s="73"/>
      <c r="R165" s="73"/>
      <c r="S165" s="73"/>
      <c r="T165" s="74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20" t="s">
        <v>122</v>
      </c>
      <c r="AU165" s="20" t="s">
        <v>81</v>
      </c>
    </row>
    <row r="166" s="2" customFormat="1">
      <c r="A166" s="39"/>
      <c r="B166" s="40"/>
      <c r="C166" s="39"/>
      <c r="D166" s="179" t="s">
        <v>126</v>
      </c>
      <c r="E166" s="39"/>
      <c r="F166" s="186" t="s">
        <v>357</v>
      </c>
      <c r="G166" s="39"/>
      <c r="H166" s="39"/>
      <c r="I166" s="181"/>
      <c r="J166" s="39"/>
      <c r="K166" s="39"/>
      <c r="L166" s="40"/>
      <c r="M166" s="182"/>
      <c r="N166" s="183"/>
      <c r="O166" s="73"/>
      <c r="P166" s="73"/>
      <c r="Q166" s="73"/>
      <c r="R166" s="73"/>
      <c r="S166" s="73"/>
      <c r="T166" s="74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20" t="s">
        <v>126</v>
      </c>
      <c r="AU166" s="20" t="s">
        <v>81</v>
      </c>
    </row>
    <row r="167" s="13" customFormat="1">
      <c r="A167" s="13"/>
      <c r="B167" s="187"/>
      <c r="C167" s="13"/>
      <c r="D167" s="179" t="s">
        <v>128</v>
      </c>
      <c r="E167" s="188" t="s">
        <v>3</v>
      </c>
      <c r="F167" s="189" t="s">
        <v>432</v>
      </c>
      <c r="G167" s="13"/>
      <c r="H167" s="188" t="s">
        <v>3</v>
      </c>
      <c r="I167" s="190"/>
      <c r="J167" s="13"/>
      <c r="K167" s="13"/>
      <c r="L167" s="187"/>
      <c r="M167" s="191"/>
      <c r="N167" s="192"/>
      <c r="O167" s="192"/>
      <c r="P167" s="192"/>
      <c r="Q167" s="192"/>
      <c r="R167" s="192"/>
      <c r="S167" s="192"/>
      <c r="T167" s="19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88" t="s">
        <v>128</v>
      </c>
      <c r="AU167" s="188" t="s">
        <v>81</v>
      </c>
      <c r="AV167" s="13" t="s">
        <v>79</v>
      </c>
      <c r="AW167" s="13" t="s">
        <v>33</v>
      </c>
      <c r="AX167" s="13" t="s">
        <v>71</v>
      </c>
      <c r="AY167" s="188" t="s">
        <v>112</v>
      </c>
    </row>
    <row r="168" s="14" customFormat="1">
      <c r="A168" s="14"/>
      <c r="B168" s="194"/>
      <c r="C168" s="14"/>
      <c r="D168" s="179" t="s">
        <v>128</v>
      </c>
      <c r="E168" s="195" t="s">
        <v>3</v>
      </c>
      <c r="F168" s="196" t="s">
        <v>79</v>
      </c>
      <c r="G168" s="14"/>
      <c r="H168" s="197">
        <v>1</v>
      </c>
      <c r="I168" s="198"/>
      <c r="J168" s="14"/>
      <c r="K168" s="14"/>
      <c r="L168" s="194"/>
      <c r="M168" s="199"/>
      <c r="N168" s="200"/>
      <c r="O168" s="200"/>
      <c r="P168" s="200"/>
      <c r="Q168" s="200"/>
      <c r="R168" s="200"/>
      <c r="S168" s="200"/>
      <c r="T168" s="20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195" t="s">
        <v>128</v>
      </c>
      <c r="AU168" s="195" t="s">
        <v>81</v>
      </c>
      <c r="AV168" s="14" t="s">
        <v>81</v>
      </c>
      <c r="AW168" s="14" t="s">
        <v>33</v>
      </c>
      <c r="AX168" s="14" t="s">
        <v>79</v>
      </c>
      <c r="AY168" s="195" t="s">
        <v>112</v>
      </c>
    </row>
    <row r="169" s="2" customFormat="1" ht="16.5" customHeight="1">
      <c r="A169" s="39"/>
      <c r="B169" s="165"/>
      <c r="C169" s="166" t="s">
        <v>274</v>
      </c>
      <c r="D169" s="166" t="s">
        <v>115</v>
      </c>
      <c r="E169" s="167" t="s">
        <v>433</v>
      </c>
      <c r="F169" s="168" t="s">
        <v>434</v>
      </c>
      <c r="G169" s="169" t="s">
        <v>296</v>
      </c>
      <c r="H169" s="170">
        <v>2</v>
      </c>
      <c r="I169" s="171"/>
      <c r="J169" s="172">
        <f>ROUND(I169*H169,2)</f>
        <v>0</v>
      </c>
      <c r="K169" s="168" t="s">
        <v>3</v>
      </c>
      <c r="L169" s="40"/>
      <c r="M169" s="173" t="s">
        <v>3</v>
      </c>
      <c r="N169" s="174" t="s">
        <v>42</v>
      </c>
      <c r="O169" s="73"/>
      <c r="P169" s="175">
        <f>O169*H169</f>
        <v>0</v>
      </c>
      <c r="Q169" s="175">
        <v>0</v>
      </c>
      <c r="R169" s="175">
        <f>Q169*H169</f>
        <v>0</v>
      </c>
      <c r="S169" s="175">
        <v>0</v>
      </c>
      <c r="T169" s="176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177" t="s">
        <v>120</v>
      </c>
      <c r="AT169" s="177" t="s">
        <v>115</v>
      </c>
      <c r="AU169" s="177" t="s">
        <v>81</v>
      </c>
      <c r="AY169" s="20" t="s">
        <v>112</v>
      </c>
      <c r="BE169" s="178">
        <f>IF(N169="základní",J169,0)</f>
        <v>0</v>
      </c>
      <c r="BF169" s="178">
        <f>IF(N169="snížená",J169,0)</f>
        <v>0</v>
      </c>
      <c r="BG169" s="178">
        <f>IF(N169="zákl. přenesená",J169,0)</f>
        <v>0</v>
      </c>
      <c r="BH169" s="178">
        <f>IF(N169="sníž. přenesená",J169,0)</f>
        <v>0</v>
      </c>
      <c r="BI169" s="178">
        <f>IF(N169="nulová",J169,0)</f>
        <v>0</v>
      </c>
      <c r="BJ169" s="20" t="s">
        <v>79</v>
      </c>
      <c r="BK169" s="178">
        <f>ROUND(I169*H169,2)</f>
        <v>0</v>
      </c>
      <c r="BL169" s="20" t="s">
        <v>120</v>
      </c>
      <c r="BM169" s="177" t="s">
        <v>435</v>
      </c>
    </row>
    <row r="170" s="2" customFormat="1">
      <c r="A170" s="39"/>
      <c r="B170" s="40"/>
      <c r="C170" s="39"/>
      <c r="D170" s="179" t="s">
        <v>122</v>
      </c>
      <c r="E170" s="39"/>
      <c r="F170" s="180" t="s">
        <v>436</v>
      </c>
      <c r="G170" s="39"/>
      <c r="H170" s="39"/>
      <c r="I170" s="181"/>
      <c r="J170" s="39"/>
      <c r="K170" s="39"/>
      <c r="L170" s="40"/>
      <c r="M170" s="182"/>
      <c r="N170" s="183"/>
      <c r="O170" s="73"/>
      <c r="P170" s="73"/>
      <c r="Q170" s="73"/>
      <c r="R170" s="73"/>
      <c r="S170" s="73"/>
      <c r="T170" s="74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20" t="s">
        <v>122</v>
      </c>
      <c r="AU170" s="20" t="s">
        <v>81</v>
      </c>
    </row>
    <row r="171" s="2" customFormat="1">
      <c r="A171" s="39"/>
      <c r="B171" s="40"/>
      <c r="C171" s="39"/>
      <c r="D171" s="179" t="s">
        <v>126</v>
      </c>
      <c r="E171" s="39"/>
      <c r="F171" s="186" t="s">
        <v>357</v>
      </c>
      <c r="G171" s="39"/>
      <c r="H171" s="39"/>
      <c r="I171" s="181"/>
      <c r="J171" s="39"/>
      <c r="K171" s="39"/>
      <c r="L171" s="40"/>
      <c r="M171" s="182"/>
      <c r="N171" s="183"/>
      <c r="O171" s="73"/>
      <c r="P171" s="73"/>
      <c r="Q171" s="73"/>
      <c r="R171" s="73"/>
      <c r="S171" s="73"/>
      <c r="T171" s="74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20" t="s">
        <v>126</v>
      </c>
      <c r="AU171" s="20" t="s">
        <v>81</v>
      </c>
    </row>
    <row r="172" s="13" customFormat="1">
      <c r="A172" s="13"/>
      <c r="B172" s="187"/>
      <c r="C172" s="13"/>
      <c r="D172" s="179" t="s">
        <v>128</v>
      </c>
      <c r="E172" s="188" t="s">
        <v>3</v>
      </c>
      <c r="F172" s="189" t="s">
        <v>437</v>
      </c>
      <c r="G172" s="13"/>
      <c r="H172" s="188" t="s">
        <v>3</v>
      </c>
      <c r="I172" s="190"/>
      <c r="J172" s="13"/>
      <c r="K172" s="13"/>
      <c r="L172" s="187"/>
      <c r="M172" s="191"/>
      <c r="N172" s="192"/>
      <c r="O172" s="192"/>
      <c r="P172" s="192"/>
      <c r="Q172" s="192"/>
      <c r="R172" s="192"/>
      <c r="S172" s="192"/>
      <c r="T172" s="19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88" t="s">
        <v>128</v>
      </c>
      <c r="AU172" s="188" t="s">
        <v>81</v>
      </c>
      <c r="AV172" s="13" t="s">
        <v>79</v>
      </c>
      <c r="AW172" s="13" t="s">
        <v>33</v>
      </c>
      <c r="AX172" s="13" t="s">
        <v>71</v>
      </c>
      <c r="AY172" s="188" t="s">
        <v>112</v>
      </c>
    </row>
    <row r="173" s="14" customFormat="1">
      <c r="A173" s="14"/>
      <c r="B173" s="194"/>
      <c r="C173" s="14"/>
      <c r="D173" s="179" t="s">
        <v>128</v>
      </c>
      <c r="E173" s="195" t="s">
        <v>3</v>
      </c>
      <c r="F173" s="196" t="s">
        <v>81</v>
      </c>
      <c r="G173" s="14"/>
      <c r="H173" s="197">
        <v>2</v>
      </c>
      <c r="I173" s="198"/>
      <c r="J173" s="14"/>
      <c r="K173" s="14"/>
      <c r="L173" s="194"/>
      <c r="M173" s="199"/>
      <c r="N173" s="200"/>
      <c r="O173" s="200"/>
      <c r="P173" s="200"/>
      <c r="Q173" s="200"/>
      <c r="R173" s="200"/>
      <c r="S173" s="200"/>
      <c r="T173" s="20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195" t="s">
        <v>128</v>
      </c>
      <c r="AU173" s="195" t="s">
        <v>81</v>
      </c>
      <c r="AV173" s="14" t="s">
        <v>81</v>
      </c>
      <c r="AW173" s="14" t="s">
        <v>33</v>
      </c>
      <c r="AX173" s="14" t="s">
        <v>79</v>
      </c>
      <c r="AY173" s="195" t="s">
        <v>112</v>
      </c>
    </row>
    <row r="174" s="2" customFormat="1" ht="16.5" customHeight="1">
      <c r="A174" s="39"/>
      <c r="B174" s="165"/>
      <c r="C174" s="166" t="s">
        <v>285</v>
      </c>
      <c r="D174" s="166" t="s">
        <v>115</v>
      </c>
      <c r="E174" s="167" t="s">
        <v>438</v>
      </c>
      <c r="F174" s="168" t="s">
        <v>439</v>
      </c>
      <c r="G174" s="169" t="s">
        <v>296</v>
      </c>
      <c r="H174" s="170">
        <v>1</v>
      </c>
      <c r="I174" s="171"/>
      <c r="J174" s="172">
        <f>ROUND(I174*H174,2)</f>
        <v>0</v>
      </c>
      <c r="K174" s="168" t="s">
        <v>3</v>
      </c>
      <c r="L174" s="40"/>
      <c r="M174" s="173" t="s">
        <v>3</v>
      </c>
      <c r="N174" s="174" t="s">
        <v>42</v>
      </c>
      <c r="O174" s="73"/>
      <c r="P174" s="175">
        <f>O174*H174</f>
        <v>0</v>
      </c>
      <c r="Q174" s="175">
        <v>0</v>
      </c>
      <c r="R174" s="175">
        <f>Q174*H174</f>
        <v>0</v>
      </c>
      <c r="S174" s="175">
        <v>0</v>
      </c>
      <c r="T174" s="176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177" t="s">
        <v>120</v>
      </c>
      <c r="AT174" s="177" t="s">
        <v>115</v>
      </c>
      <c r="AU174" s="177" t="s">
        <v>81</v>
      </c>
      <c r="AY174" s="20" t="s">
        <v>112</v>
      </c>
      <c r="BE174" s="178">
        <f>IF(N174="základní",J174,0)</f>
        <v>0</v>
      </c>
      <c r="BF174" s="178">
        <f>IF(N174="snížená",J174,0)</f>
        <v>0</v>
      </c>
      <c r="BG174" s="178">
        <f>IF(N174="zákl. přenesená",J174,0)</f>
        <v>0</v>
      </c>
      <c r="BH174" s="178">
        <f>IF(N174="sníž. přenesená",J174,0)</f>
        <v>0</v>
      </c>
      <c r="BI174" s="178">
        <f>IF(N174="nulová",J174,0)</f>
        <v>0</v>
      </c>
      <c r="BJ174" s="20" t="s">
        <v>79</v>
      </c>
      <c r="BK174" s="178">
        <f>ROUND(I174*H174,2)</f>
        <v>0</v>
      </c>
      <c r="BL174" s="20" t="s">
        <v>120</v>
      </c>
      <c r="BM174" s="177" t="s">
        <v>440</v>
      </c>
    </row>
    <row r="175" s="2" customFormat="1">
      <c r="A175" s="39"/>
      <c r="B175" s="40"/>
      <c r="C175" s="39"/>
      <c r="D175" s="179" t="s">
        <v>122</v>
      </c>
      <c r="E175" s="39"/>
      <c r="F175" s="180" t="s">
        <v>441</v>
      </c>
      <c r="G175" s="39"/>
      <c r="H175" s="39"/>
      <c r="I175" s="181"/>
      <c r="J175" s="39"/>
      <c r="K175" s="39"/>
      <c r="L175" s="40"/>
      <c r="M175" s="182"/>
      <c r="N175" s="183"/>
      <c r="O175" s="73"/>
      <c r="P175" s="73"/>
      <c r="Q175" s="73"/>
      <c r="R175" s="73"/>
      <c r="S175" s="73"/>
      <c r="T175" s="74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20" t="s">
        <v>122</v>
      </c>
      <c r="AU175" s="20" t="s">
        <v>81</v>
      </c>
    </row>
    <row r="176" s="2" customFormat="1">
      <c r="A176" s="39"/>
      <c r="B176" s="40"/>
      <c r="C176" s="39"/>
      <c r="D176" s="179" t="s">
        <v>126</v>
      </c>
      <c r="E176" s="39"/>
      <c r="F176" s="186" t="s">
        <v>357</v>
      </c>
      <c r="G176" s="39"/>
      <c r="H176" s="39"/>
      <c r="I176" s="181"/>
      <c r="J176" s="39"/>
      <c r="K176" s="39"/>
      <c r="L176" s="40"/>
      <c r="M176" s="182"/>
      <c r="N176" s="183"/>
      <c r="O176" s="73"/>
      <c r="P176" s="73"/>
      <c r="Q176" s="73"/>
      <c r="R176" s="73"/>
      <c r="S176" s="73"/>
      <c r="T176" s="74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20" t="s">
        <v>126</v>
      </c>
      <c r="AU176" s="20" t="s">
        <v>81</v>
      </c>
    </row>
    <row r="177" s="13" customFormat="1">
      <c r="A177" s="13"/>
      <c r="B177" s="187"/>
      <c r="C177" s="13"/>
      <c r="D177" s="179" t="s">
        <v>128</v>
      </c>
      <c r="E177" s="188" t="s">
        <v>3</v>
      </c>
      <c r="F177" s="189" t="s">
        <v>437</v>
      </c>
      <c r="G177" s="13"/>
      <c r="H177" s="188" t="s">
        <v>3</v>
      </c>
      <c r="I177" s="190"/>
      <c r="J177" s="13"/>
      <c r="K177" s="13"/>
      <c r="L177" s="187"/>
      <c r="M177" s="191"/>
      <c r="N177" s="192"/>
      <c r="O177" s="192"/>
      <c r="P177" s="192"/>
      <c r="Q177" s="192"/>
      <c r="R177" s="192"/>
      <c r="S177" s="192"/>
      <c r="T177" s="19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88" t="s">
        <v>128</v>
      </c>
      <c r="AU177" s="188" t="s">
        <v>81</v>
      </c>
      <c r="AV177" s="13" t="s">
        <v>79</v>
      </c>
      <c r="AW177" s="13" t="s">
        <v>33</v>
      </c>
      <c r="AX177" s="13" t="s">
        <v>71</v>
      </c>
      <c r="AY177" s="188" t="s">
        <v>112</v>
      </c>
    </row>
    <row r="178" s="14" customFormat="1">
      <c r="A178" s="14"/>
      <c r="B178" s="194"/>
      <c r="C178" s="14"/>
      <c r="D178" s="179" t="s">
        <v>128</v>
      </c>
      <c r="E178" s="195" t="s">
        <v>3</v>
      </c>
      <c r="F178" s="196" t="s">
        <v>79</v>
      </c>
      <c r="G178" s="14"/>
      <c r="H178" s="197">
        <v>1</v>
      </c>
      <c r="I178" s="198"/>
      <c r="J178" s="14"/>
      <c r="K178" s="14"/>
      <c r="L178" s="194"/>
      <c r="M178" s="199"/>
      <c r="N178" s="200"/>
      <c r="O178" s="200"/>
      <c r="P178" s="200"/>
      <c r="Q178" s="200"/>
      <c r="R178" s="200"/>
      <c r="S178" s="200"/>
      <c r="T178" s="20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195" t="s">
        <v>128</v>
      </c>
      <c r="AU178" s="195" t="s">
        <v>81</v>
      </c>
      <c r="AV178" s="14" t="s">
        <v>81</v>
      </c>
      <c r="AW178" s="14" t="s">
        <v>33</v>
      </c>
      <c r="AX178" s="14" t="s">
        <v>79</v>
      </c>
      <c r="AY178" s="195" t="s">
        <v>112</v>
      </c>
    </row>
    <row r="179" s="2" customFormat="1" ht="16.5" customHeight="1">
      <c r="A179" s="39"/>
      <c r="B179" s="165"/>
      <c r="C179" s="166" t="s">
        <v>293</v>
      </c>
      <c r="D179" s="166" t="s">
        <v>115</v>
      </c>
      <c r="E179" s="167" t="s">
        <v>442</v>
      </c>
      <c r="F179" s="168" t="s">
        <v>443</v>
      </c>
      <c r="G179" s="169" t="s">
        <v>296</v>
      </c>
      <c r="H179" s="170">
        <v>4</v>
      </c>
      <c r="I179" s="171"/>
      <c r="J179" s="172">
        <f>ROUND(I179*H179,2)</f>
        <v>0</v>
      </c>
      <c r="K179" s="168" t="s">
        <v>3</v>
      </c>
      <c r="L179" s="40"/>
      <c r="M179" s="173" t="s">
        <v>3</v>
      </c>
      <c r="N179" s="174" t="s">
        <v>42</v>
      </c>
      <c r="O179" s="73"/>
      <c r="P179" s="175">
        <f>O179*H179</f>
        <v>0</v>
      </c>
      <c r="Q179" s="175">
        <v>0</v>
      </c>
      <c r="R179" s="175">
        <f>Q179*H179</f>
        <v>0</v>
      </c>
      <c r="S179" s="175">
        <v>0</v>
      </c>
      <c r="T179" s="176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177" t="s">
        <v>120</v>
      </c>
      <c r="AT179" s="177" t="s">
        <v>115</v>
      </c>
      <c r="AU179" s="177" t="s">
        <v>81</v>
      </c>
      <c r="AY179" s="20" t="s">
        <v>112</v>
      </c>
      <c r="BE179" s="178">
        <f>IF(N179="základní",J179,0)</f>
        <v>0</v>
      </c>
      <c r="BF179" s="178">
        <f>IF(N179="snížená",J179,0)</f>
        <v>0</v>
      </c>
      <c r="BG179" s="178">
        <f>IF(N179="zákl. přenesená",J179,0)</f>
        <v>0</v>
      </c>
      <c r="BH179" s="178">
        <f>IF(N179="sníž. přenesená",J179,0)</f>
        <v>0</v>
      </c>
      <c r="BI179" s="178">
        <f>IF(N179="nulová",J179,0)</f>
        <v>0</v>
      </c>
      <c r="BJ179" s="20" t="s">
        <v>79</v>
      </c>
      <c r="BK179" s="178">
        <f>ROUND(I179*H179,2)</f>
        <v>0</v>
      </c>
      <c r="BL179" s="20" t="s">
        <v>120</v>
      </c>
      <c r="BM179" s="177" t="s">
        <v>444</v>
      </c>
    </row>
    <row r="180" s="2" customFormat="1">
      <c r="A180" s="39"/>
      <c r="B180" s="40"/>
      <c r="C180" s="39"/>
      <c r="D180" s="179" t="s">
        <v>122</v>
      </c>
      <c r="E180" s="39"/>
      <c r="F180" s="180" t="s">
        <v>445</v>
      </c>
      <c r="G180" s="39"/>
      <c r="H180" s="39"/>
      <c r="I180" s="181"/>
      <c r="J180" s="39"/>
      <c r="K180" s="39"/>
      <c r="L180" s="40"/>
      <c r="M180" s="182"/>
      <c r="N180" s="183"/>
      <c r="O180" s="73"/>
      <c r="P180" s="73"/>
      <c r="Q180" s="73"/>
      <c r="R180" s="73"/>
      <c r="S180" s="73"/>
      <c r="T180" s="74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20" t="s">
        <v>122</v>
      </c>
      <c r="AU180" s="20" t="s">
        <v>81</v>
      </c>
    </row>
    <row r="181" s="2" customFormat="1">
      <c r="A181" s="39"/>
      <c r="B181" s="40"/>
      <c r="C181" s="39"/>
      <c r="D181" s="179" t="s">
        <v>126</v>
      </c>
      <c r="E181" s="39"/>
      <c r="F181" s="186" t="s">
        <v>357</v>
      </c>
      <c r="G181" s="39"/>
      <c r="H181" s="39"/>
      <c r="I181" s="181"/>
      <c r="J181" s="39"/>
      <c r="K181" s="39"/>
      <c r="L181" s="40"/>
      <c r="M181" s="182"/>
      <c r="N181" s="183"/>
      <c r="O181" s="73"/>
      <c r="P181" s="73"/>
      <c r="Q181" s="73"/>
      <c r="R181" s="73"/>
      <c r="S181" s="73"/>
      <c r="T181" s="74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20" t="s">
        <v>126</v>
      </c>
      <c r="AU181" s="20" t="s">
        <v>81</v>
      </c>
    </row>
    <row r="182" s="13" customFormat="1">
      <c r="A182" s="13"/>
      <c r="B182" s="187"/>
      <c r="C182" s="13"/>
      <c r="D182" s="179" t="s">
        <v>128</v>
      </c>
      <c r="E182" s="188" t="s">
        <v>3</v>
      </c>
      <c r="F182" s="189" t="s">
        <v>437</v>
      </c>
      <c r="G182" s="13"/>
      <c r="H182" s="188" t="s">
        <v>3</v>
      </c>
      <c r="I182" s="190"/>
      <c r="J182" s="13"/>
      <c r="K182" s="13"/>
      <c r="L182" s="187"/>
      <c r="M182" s="191"/>
      <c r="N182" s="192"/>
      <c r="O182" s="192"/>
      <c r="P182" s="192"/>
      <c r="Q182" s="192"/>
      <c r="R182" s="192"/>
      <c r="S182" s="192"/>
      <c r="T182" s="19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88" t="s">
        <v>128</v>
      </c>
      <c r="AU182" s="188" t="s">
        <v>81</v>
      </c>
      <c r="AV182" s="13" t="s">
        <v>79</v>
      </c>
      <c r="AW182" s="13" t="s">
        <v>33</v>
      </c>
      <c r="AX182" s="13" t="s">
        <v>71</v>
      </c>
      <c r="AY182" s="188" t="s">
        <v>112</v>
      </c>
    </row>
    <row r="183" s="14" customFormat="1">
      <c r="A183" s="14"/>
      <c r="B183" s="194"/>
      <c r="C183" s="14"/>
      <c r="D183" s="179" t="s">
        <v>128</v>
      </c>
      <c r="E183" s="195" t="s">
        <v>3</v>
      </c>
      <c r="F183" s="196" t="s">
        <v>145</v>
      </c>
      <c r="G183" s="14"/>
      <c r="H183" s="197">
        <v>4</v>
      </c>
      <c r="I183" s="198"/>
      <c r="J183" s="14"/>
      <c r="K183" s="14"/>
      <c r="L183" s="194"/>
      <c r="M183" s="199"/>
      <c r="N183" s="200"/>
      <c r="O183" s="200"/>
      <c r="P183" s="200"/>
      <c r="Q183" s="200"/>
      <c r="R183" s="200"/>
      <c r="S183" s="200"/>
      <c r="T183" s="201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195" t="s">
        <v>128</v>
      </c>
      <c r="AU183" s="195" t="s">
        <v>81</v>
      </c>
      <c r="AV183" s="14" t="s">
        <v>81</v>
      </c>
      <c r="AW183" s="14" t="s">
        <v>33</v>
      </c>
      <c r="AX183" s="14" t="s">
        <v>79</v>
      </c>
      <c r="AY183" s="195" t="s">
        <v>112</v>
      </c>
    </row>
    <row r="184" s="2" customFormat="1" ht="16.5" customHeight="1">
      <c r="A184" s="39"/>
      <c r="B184" s="165"/>
      <c r="C184" s="166" t="s">
        <v>8</v>
      </c>
      <c r="D184" s="166" t="s">
        <v>115</v>
      </c>
      <c r="E184" s="167" t="s">
        <v>446</v>
      </c>
      <c r="F184" s="168" t="s">
        <v>447</v>
      </c>
      <c r="G184" s="169" t="s">
        <v>296</v>
      </c>
      <c r="H184" s="170">
        <v>3</v>
      </c>
      <c r="I184" s="171"/>
      <c r="J184" s="172">
        <f>ROUND(I184*H184,2)</f>
        <v>0</v>
      </c>
      <c r="K184" s="168" t="s">
        <v>3</v>
      </c>
      <c r="L184" s="40"/>
      <c r="M184" s="173" t="s">
        <v>3</v>
      </c>
      <c r="N184" s="174" t="s">
        <v>42</v>
      </c>
      <c r="O184" s="73"/>
      <c r="P184" s="175">
        <f>O184*H184</f>
        <v>0</v>
      </c>
      <c r="Q184" s="175">
        <v>0</v>
      </c>
      <c r="R184" s="175">
        <f>Q184*H184</f>
        <v>0</v>
      </c>
      <c r="S184" s="175">
        <v>0</v>
      </c>
      <c r="T184" s="176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177" t="s">
        <v>120</v>
      </c>
      <c r="AT184" s="177" t="s">
        <v>115</v>
      </c>
      <c r="AU184" s="177" t="s">
        <v>81</v>
      </c>
      <c r="AY184" s="20" t="s">
        <v>112</v>
      </c>
      <c r="BE184" s="178">
        <f>IF(N184="základní",J184,0)</f>
        <v>0</v>
      </c>
      <c r="BF184" s="178">
        <f>IF(N184="snížená",J184,0)</f>
        <v>0</v>
      </c>
      <c r="BG184" s="178">
        <f>IF(N184="zákl. přenesená",J184,0)</f>
        <v>0</v>
      </c>
      <c r="BH184" s="178">
        <f>IF(N184="sníž. přenesená",J184,0)</f>
        <v>0</v>
      </c>
      <c r="BI184" s="178">
        <f>IF(N184="nulová",J184,0)</f>
        <v>0</v>
      </c>
      <c r="BJ184" s="20" t="s">
        <v>79</v>
      </c>
      <c r="BK184" s="178">
        <f>ROUND(I184*H184,2)</f>
        <v>0</v>
      </c>
      <c r="BL184" s="20" t="s">
        <v>120</v>
      </c>
      <c r="BM184" s="177" t="s">
        <v>448</v>
      </c>
    </row>
    <row r="185" s="2" customFormat="1">
      <c r="A185" s="39"/>
      <c r="B185" s="40"/>
      <c r="C185" s="39"/>
      <c r="D185" s="179" t="s">
        <v>122</v>
      </c>
      <c r="E185" s="39"/>
      <c r="F185" s="180" t="s">
        <v>449</v>
      </c>
      <c r="G185" s="39"/>
      <c r="H185" s="39"/>
      <c r="I185" s="181"/>
      <c r="J185" s="39"/>
      <c r="K185" s="39"/>
      <c r="L185" s="40"/>
      <c r="M185" s="182"/>
      <c r="N185" s="183"/>
      <c r="O185" s="73"/>
      <c r="P185" s="73"/>
      <c r="Q185" s="73"/>
      <c r="R185" s="73"/>
      <c r="S185" s="73"/>
      <c r="T185" s="74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20" t="s">
        <v>122</v>
      </c>
      <c r="AU185" s="20" t="s">
        <v>81</v>
      </c>
    </row>
    <row r="186" s="2" customFormat="1">
      <c r="A186" s="39"/>
      <c r="B186" s="40"/>
      <c r="C186" s="39"/>
      <c r="D186" s="179" t="s">
        <v>126</v>
      </c>
      <c r="E186" s="39"/>
      <c r="F186" s="186" t="s">
        <v>357</v>
      </c>
      <c r="G186" s="39"/>
      <c r="H186" s="39"/>
      <c r="I186" s="181"/>
      <c r="J186" s="39"/>
      <c r="K186" s="39"/>
      <c r="L186" s="40"/>
      <c r="M186" s="182"/>
      <c r="N186" s="183"/>
      <c r="O186" s="73"/>
      <c r="P186" s="73"/>
      <c r="Q186" s="73"/>
      <c r="R186" s="73"/>
      <c r="S186" s="73"/>
      <c r="T186" s="74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20" t="s">
        <v>126</v>
      </c>
      <c r="AU186" s="20" t="s">
        <v>81</v>
      </c>
    </row>
    <row r="187" s="13" customFormat="1">
      <c r="A187" s="13"/>
      <c r="B187" s="187"/>
      <c r="C187" s="13"/>
      <c r="D187" s="179" t="s">
        <v>128</v>
      </c>
      <c r="E187" s="188" t="s">
        <v>3</v>
      </c>
      <c r="F187" s="189" t="s">
        <v>450</v>
      </c>
      <c r="G187" s="13"/>
      <c r="H187" s="188" t="s">
        <v>3</v>
      </c>
      <c r="I187" s="190"/>
      <c r="J187" s="13"/>
      <c r="K187" s="13"/>
      <c r="L187" s="187"/>
      <c r="M187" s="191"/>
      <c r="N187" s="192"/>
      <c r="O187" s="192"/>
      <c r="P187" s="192"/>
      <c r="Q187" s="192"/>
      <c r="R187" s="192"/>
      <c r="S187" s="192"/>
      <c r="T187" s="19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188" t="s">
        <v>128</v>
      </c>
      <c r="AU187" s="188" t="s">
        <v>81</v>
      </c>
      <c r="AV187" s="13" t="s">
        <v>79</v>
      </c>
      <c r="AW187" s="13" t="s">
        <v>33</v>
      </c>
      <c r="AX187" s="13" t="s">
        <v>71</v>
      </c>
      <c r="AY187" s="188" t="s">
        <v>112</v>
      </c>
    </row>
    <row r="188" s="14" customFormat="1">
      <c r="A188" s="14"/>
      <c r="B188" s="194"/>
      <c r="C188" s="14"/>
      <c r="D188" s="179" t="s">
        <v>128</v>
      </c>
      <c r="E188" s="195" t="s">
        <v>3</v>
      </c>
      <c r="F188" s="196" t="s">
        <v>141</v>
      </c>
      <c r="G188" s="14"/>
      <c r="H188" s="197">
        <v>3</v>
      </c>
      <c r="I188" s="198"/>
      <c r="J188" s="14"/>
      <c r="K188" s="14"/>
      <c r="L188" s="194"/>
      <c r="M188" s="199"/>
      <c r="N188" s="200"/>
      <c r="O188" s="200"/>
      <c r="P188" s="200"/>
      <c r="Q188" s="200"/>
      <c r="R188" s="200"/>
      <c r="S188" s="200"/>
      <c r="T188" s="201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195" t="s">
        <v>128</v>
      </c>
      <c r="AU188" s="195" t="s">
        <v>81</v>
      </c>
      <c r="AV188" s="14" t="s">
        <v>81</v>
      </c>
      <c r="AW188" s="14" t="s">
        <v>33</v>
      </c>
      <c r="AX188" s="14" t="s">
        <v>79</v>
      </c>
      <c r="AY188" s="195" t="s">
        <v>112</v>
      </c>
    </row>
    <row r="189" s="2" customFormat="1" ht="21.75" customHeight="1">
      <c r="A189" s="39"/>
      <c r="B189" s="165"/>
      <c r="C189" s="166" t="s">
        <v>308</v>
      </c>
      <c r="D189" s="166" t="s">
        <v>115</v>
      </c>
      <c r="E189" s="167" t="s">
        <v>451</v>
      </c>
      <c r="F189" s="168" t="s">
        <v>452</v>
      </c>
      <c r="G189" s="169" t="s">
        <v>296</v>
      </c>
      <c r="H189" s="170">
        <v>1</v>
      </c>
      <c r="I189" s="171"/>
      <c r="J189" s="172">
        <f>ROUND(I189*H189,2)</f>
        <v>0</v>
      </c>
      <c r="K189" s="168" t="s">
        <v>3</v>
      </c>
      <c r="L189" s="40"/>
      <c r="M189" s="173" t="s">
        <v>3</v>
      </c>
      <c r="N189" s="174" t="s">
        <v>42</v>
      </c>
      <c r="O189" s="73"/>
      <c r="P189" s="175">
        <f>O189*H189</f>
        <v>0</v>
      </c>
      <c r="Q189" s="175">
        <v>0</v>
      </c>
      <c r="R189" s="175">
        <f>Q189*H189</f>
        <v>0</v>
      </c>
      <c r="S189" s="175">
        <v>0</v>
      </c>
      <c r="T189" s="176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177" t="s">
        <v>120</v>
      </c>
      <c r="AT189" s="177" t="s">
        <v>115</v>
      </c>
      <c r="AU189" s="177" t="s">
        <v>81</v>
      </c>
      <c r="AY189" s="20" t="s">
        <v>112</v>
      </c>
      <c r="BE189" s="178">
        <f>IF(N189="základní",J189,0)</f>
        <v>0</v>
      </c>
      <c r="BF189" s="178">
        <f>IF(N189="snížená",J189,0)</f>
        <v>0</v>
      </c>
      <c r="BG189" s="178">
        <f>IF(N189="zákl. přenesená",J189,0)</f>
        <v>0</v>
      </c>
      <c r="BH189" s="178">
        <f>IF(N189="sníž. přenesená",J189,0)</f>
        <v>0</v>
      </c>
      <c r="BI189" s="178">
        <f>IF(N189="nulová",J189,0)</f>
        <v>0</v>
      </c>
      <c r="BJ189" s="20" t="s">
        <v>79</v>
      </c>
      <c r="BK189" s="178">
        <f>ROUND(I189*H189,2)</f>
        <v>0</v>
      </c>
      <c r="BL189" s="20" t="s">
        <v>120</v>
      </c>
      <c r="BM189" s="177" t="s">
        <v>453</v>
      </c>
    </row>
    <row r="190" s="2" customFormat="1">
      <c r="A190" s="39"/>
      <c r="B190" s="40"/>
      <c r="C190" s="39"/>
      <c r="D190" s="179" t="s">
        <v>122</v>
      </c>
      <c r="E190" s="39"/>
      <c r="F190" s="180" t="s">
        <v>454</v>
      </c>
      <c r="G190" s="39"/>
      <c r="H190" s="39"/>
      <c r="I190" s="181"/>
      <c r="J190" s="39"/>
      <c r="K190" s="39"/>
      <c r="L190" s="40"/>
      <c r="M190" s="182"/>
      <c r="N190" s="183"/>
      <c r="O190" s="73"/>
      <c r="P190" s="73"/>
      <c r="Q190" s="73"/>
      <c r="R190" s="73"/>
      <c r="S190" s="73"/>
      <c r="T190" s="74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20" t="s">
        <v>122</v>
      </c>
      <c r="AU190" s="20" t="s">
        <v>81</v>
      </c>
    </row>
    <row r="191" s="2" customFormat="1">
      <c r="A191" s="39"/>
      <c r="B191" s="40"/>
      <c r="C191" s="39"/>
      <c r="D191" s="179" t="s">
        <v>126</v>
      </c>
      <c r="E191" s="39"/>
      <c r="F191" s="186" t="s">
        <v>357</v>
      </c>
      <c r="G191" s="39"/>
      <c r="H191" s="39"/>
      <c r="I191" s="181"/>
      <c r="J191" s="39"/>
      <c r="K191" s="39"/>
      <c r="L191" s="40"/>
      <c r="M191" s="182"/>
      <c r="N191" s="183"/>
      <c r="O191" s="73"/>
      <c r="P191" s="73"/>
      <c r="Q191" s="73"/>
      <c r="R191" s="73"/>
      <c r="S191" s="73"/>
      <c r="T191" s="74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20" t="s">
        <v>126</v>
      </c>
      <c r="AU191" s="20" t="s">
        <v>81</v>
      </c>
    </row>
    <row r="192" s="13" customFormat="1">
      <c r="A192" s="13"/>
      <c r="B192" s="187"/>
      <c r="C192" s="13"/>
      <c r="D192" s="179" t="s">
        <v>128</v>
      </c>
      <c r="E192" s="188" t="s">
        <v>3</v>
      </c>
      <c r="F192" s="189" t="s">
        <v>455</v>
      </c>
      <c r="G192" s="13"/>
      <c r="H192" s="188" t="s">
        <v>3</v>
      </c>
      <c r="I192" s="190"/>
      <c r="J192" s="13"/>
      <c r="K192" s="13"/>
      <c r="L192" s="187"/>
      <c r="M192" s="191"/>
      <c r="N192" s="192"/>
      <c r="O192" s="192"/>
      <c r="P192" s="192"/>
      <c r="Q192" s="192"/>
      <c r="R192" s="192"/>
      <c r="S192" s="192"/>
      <c r="T192" s="19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88" t="s">
        <v>128</v>
      </c>
      <c r="AU192" s="188" t="s">
        <v>81</v>
      </c>
      <c r="AV192" s="13" t="s">
        <v>79</v>
      </c>
      <c r="AW192" s="13" t="s">
        <v>33</v>
      </c>
      <c r="AX192" s="13" t="s">
        <v>71</v>
      </c>
      <c r="AY192" s="188" t="s">
        <v>112</v>
      </c>
    </row>
    <row r="193" s="14" customFormat="1">
      <c r="A193" s="14"/>
      <c r="B193" s="194"/>
      <c r="C193" s="14"/>
      <c r="D193" s="179" t="s">
        <v>128</v>
      </c>
      <c r="E193" s="195" t="s">
        <v>3</v>
      </c>
      <c r="F193" s="196" t="s">
        <v>79</v>
      </c>
      <c r="G193" s="14"/>
      <c r="H193" s="197">
        <v>1</v>
      </c>
      <c r="I193" s="198"/>
      <c r="J193" s="14"/>
      <c r="K193" s="14"/>
      <c r="L193" s="194"/>
      <c r="M193" s="199"/>
      <c r="N193" s="200"/>
      <c r="O193" s="200"/>
      <c r="P193" s="200"/>
      <c r="Q193" s="200"/>
      <c r="R193" s="200"/>
      <c r="S193" s="200"/>
      <c r="T193" s="201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195" t="s">
        <v>128</v>
      </c>
      <c r="AU193" s="195" t="s">
        <v>81</v>
      </c>
      <c r="AV193" s="14" t="s">
        <v>81</v>
      </c>
      <c r="AW193" s="14" t="s">
        <v>33</v>
      </c>
      <c r="AX193" s="14" t="s">
        <v>79</v>
      </c>
      <c r="AY193" s="195" t="s">
        <v>112</v>
      </c>
    </row>
    <row r="194" s="2" customFormat="1" ht="21.75" customHeight="1">
      <c r="A194" s="39"/>
      <c r="B194" s="165"/>
      <c r="C194" s="166" t="s">
        <v>316</v>
      </c>
      <c r="D194" s="166" t="s">
        <v>115</v>
      </c>
      <c r="E194" s="167" t="s">
        <v>456</v>
      </c>
      <c r="F194" s="168" t="s">
        <v>457</v>
      </c>
      <c r="G194" s="169" t="s">
        <v>296</v>
      </c>
      <c r="H194" s="170">
        <v>1</v>
      </c>
      <c r="I194" s="171"/>
      <c r="J194" s="172">
        <f>ROUND(I194*H194,2)</f>
        <v>0</v>
      </c>
      <c r="K194" s="168" t="s">
        <v>3</v>
      </c>
      <c r="L194" s="40"/>
      <c r="M194" s="173" t="s">
        <v>3</v>
      </c>
      <c r="N194" s="174" t="s">
        <v>42</v>
      </c>
      <c r="O194" s="73"/>
      <c r="P194" s="175">
        <f>O194*H194</f>
        <v>0</v>
      </c>
      <c r="Q194" s="175">
        <v>0</v>
      </c>
      <c r="R194" s="175">
        <f>Q194*H194</f>
        <v>0</v>
      </c>
      <c r="S194" s="175">
        <v>0</v>
      </c>
      <c r="T194" s="176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177" t="s">
        <v>120</v>
      </c>
      <c r="AT194" s="177" t="s">
        <v>115</v>
      </c>
      <c r="AU194" s="177" t="s">
        <v>81</v>
      </c>
      <c r="AY194" s="20" t="s">
        <v>112</v>
      </c>
      <c r="BE194" s="178">
        <f>IF(N194="základní",J194,0)</f>
        <v>0</v>
      </c>
      <c r="BF194" s="178">
        <f>IF(N194="snížená",J194,0)</f>
        <v>0</v>
      </c>
      <c r="BG194" s="178">
        <f>IF(N194="zákl. přenesená",J194,0)</f>
        <v>0</v>
      </c>
      <c r="BH194" s="178">
        <f>IF(N194="sníž. přenesená",J194,0)</f>
        <v>0</v>
      </c>
      <c r="BI194" s="178">
        <f>IF(N194="nulová",J194,0)</f>
        <v>0</v>
      </c>
      <c r="BJ194" s="20" t="s">
        <v>79</v>
      </c>
      <c r="BK194" s="178">
        <f>ROUND(I194*H194,2)</f>
        <v>0</v>
      </c>
      <c r="BL194" s="20" t="s">
        <v>120</v>
      </c>
      <c r="BM194" s="177" t="s">
        <v>458</v>
      </c>
    </row>
    <row r="195" s="2" customFormat="1">
      <c r="A195" s="39"/>
      <c r="B195" s="40"/>
      <c r="C195" s="39"/>
      <c r="D195" s="179" t="s">
        <v>122</v>
      </c>
      <c r="E195" s="39"/>
      <c r="F195" s="180" t="s">
        <v>459</v>
      </c>
      <c r="G195" s="39"/>
      <c r="H195" s="39"/>
      <c r="I195" s="181"/>
      <c r="J195" s="39"/>
      <c r="K195" s="39"/>
      <c r="L195" s="40"/>
      <c r="M195" s="182"/>
      <c r="N195" s="183"/>
      <c r="O195" s="73"/>
      <c r="P195" s="73"/>
      <c r="Q195" s="73"/>
      <c r="R195" s="73"/>
      <c r="S195" s="73"/>
      <c r="T195" s="74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20" t="s">
        <v>122</v>
      </c>
      <c r="AU195" s="20" t="s">
        <v>81</v>
      </c>
    </row>
    <row r="196" s="2" customFormat="1">
      <c r="A196" s="39"/>
      <c r="B196" s="40"/>
      <c r="C196" s="39"/>
      <c r="D196" s="179" t="s">
        <v>126</v>
      </c>
      <c r="E196" s="39"/>
      <c r="F196" s="186" t="s">
        <v>357</v>
      </c>
      <c r="G196" s="39"/>
      <c r="H196" s="39"/>
      <c r="I196" s="181"/>
      <c r="J196" s="39"/>
      <c r="K196" s="39"/>
      <c r="L196" s="40"/>
      <c r="M196" s="182"/>
      <c r="N196" s="183"/>
      <c r="O196" s="73"/>
      <c r="P196" s="73"/>
      <c r="Q196" s="73"/>
      <c r="R196" s="73"/>
      <c r="S196" s="73"/>
      <c r="T196" s="74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20" t="s">
        <v>126</v>
      </c>
      <c r="AU196" s="20" t="s">
        <v>81</v>
      </c>
    </row>
    <row r="197" s="13" customFormat="1">
      <c r="A197" s="13"/>
      <c r="B197" s="187"/>
      <c r="C197" s="13"/>
      <c r="D197" s="179" t="s">
        <v>128</v>
      </c>
      <c r="E197" s="188" t="s">
        <v>3</v>
      </c>
      <c r="F197" s="189" t="s">
        <v>460</v>
      </c>
      <c r="G197" s="13"/>
      <c r="H197" s="188" t="s">
        <v>3</v>
      </c>
      <c r="I197" s="190"/>
      <c r="J197" s="13"/>
      <c r="K197" s="13"/>
      <c r="L197" s="187"/>
      <c r="M197" s="191"/>
      <c r="N197" s="192"/>
      <c r="O197" s="192"/>
      <c r="P197" s="192"/>
      <c r="Q197" s="192"/>
      <c r="R197" s="192"/>
      <c r="S197" s="192"/>
      <c r="T197" s="19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88" t="s">
        <v>128</v>
      </c>
      <c r="AU197" s="188" t="s">
        <v>81</v>
      </c>
      <c r="AV197" s="13" t="s">
        <v>79</v>
      </c>
      <c r="AW197" s="13" t="s">
        <v>33</v>
      </c>
      <c r="AX197" s="13" t="s">
        <v>71</v>
      </c>
      <c r="AY197" s="188" t="s">
        <v>112</v>
      </c>
    </row>
    <row r="198" s="14" customFormat="1">
      <c r="A198" s="14"/>
      <c r="B198" s="194"/>
      <c r="C198" s="14"/>
      <c r="D198" s="179" t="s">
        <v>128</v>
      </c>
      <c r="E198" s="195" t="s">
        <v>3</v>
      </c>
      <c r="F198" s="196" t="s">
        <v>79</v>
      </c>
      <c r="G198" s="14"/>
      <c r="H198" s="197">
        <v>1</v>
      </c>
      <c r="I198" s="198"/>
      <c r="J198" s="14"/>
      <c r="K198" s="14"/>
      <c r="L198" s="194"/>
      <c r="M198" s="199"/>
      <c r="N198" s="200"/>
      <c r="O198" s="200"/>
      <c r="P198" s="200"/>
      <c r="Q198" s="200"/>
      <c r="R198" s="200"/>
      <c r="S198" s="200"/>
      <c r="T198" s="201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195" t="s">
        <v>128</v>
      </c>
      <c r="AU198" s="195" t="s">
        <v>81</v>
      </c>
      <c r="AV198" s="14" t="s">
        <v>81</v>
      </c>
      <c r="AW198" s="14" t="s">
        <v>33</v>
      </c>
      <c r="AX198" s="14" t="s">
        <v>79</v>
      </c>
      <c r="AY198" s="195" t="s">
        <v>112</v>
      </c>
    </row>
    <row r="199" s="2" customFormat="1" ht="21.75" customHeight="1">
      <c r="A199" s="39"/>
      <c r="B199" s="165"/>
      <c r="C199" s="166" t="s">
        <v>328</v>
      </c>
      <c r="D199" s="166" t="s">
        <v>115</v>
      </c>
      <c r="E199" s="167" t="s">
        <v>461</v>
      </c>
      <c r="F199" s="168" t="s">
        <v>462</v>
      </c>
      <c r="G199" s="169" t="s">
        <v>296</v>
      </c>
      <c r="H199" s="170">
        <v>1</v>
      </c>
      <c r="I199" s="171"/>
      <c r="J199" s="172">
        <f>ROUND(I199*H199,2)</f>
        <v>0</v>
      </c>
      <c r="K199" s="168" t="s">
        <v>3</v>
      </c>
      <c r="L199" s="40"/>
      <c r="M199" s="173" t="s">
        <v>3</v>
      </c>
      <c r="N199" s="174" t="s">
        <v>42</v>
      </c>
      <c r="O199" s="73"/>
      <c r="P199" s="175">
        <f>O199*H199</f>
        <v>0</v>
      </c>
      <c r="Q199" s="175">
        <v>0</v>
      </c>
      <c r="R199" s="175">
        <f>Q199*H199</f>
        <v>0</v>
      </c>
      <c r="S199" s="175">
        <v>0</v>
      </c>
      <c r="T199" s="176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177" t="s">
        <v>120</v>
      </c>
      <c r="AT199" s="177" t="s">
        <v>115</v>
      </c>
      <c r="AU199" s="177" t="s">
        <v>81</v>
      </c>
      <c r="AY199" s="20" t="s">
        <v>112</v>
      </c>
      <c r="BE199" s="178">
        <f>IF(N199="základní",J199,0)</f>
        <v>0</v>
      </c>
      <c r="BF199" s="178">
        <f>IF(N199="snížená",J199,0)</f>
        <v>0</v>
      </c>
      <c r="BG199" s="178">
        <f>IF(N199="zákl. přenesená",J199,0)</f>
        <v>0</v>
      </c>
      <c r="BH199" s="178">
        <f>IF(N199="sníž. přenesená",J199,0)</f>
        <v>0</v>
      </c>
      <c r="BI199" s="178">
        <f>IF(N199="nulová",J199,0)</f>
        <v>0</v>
      </c>
      <c r="BJ199" s="20" t="s">
        <v>79</v>
      </c>
      <c r="BK199" s="178">
        <f>ROUND(I199*H199,2)</f>
        <v>0</v>
      </c>
      <c r="BL199" s="20" t="s">
        <v>120</v>
      </c>
      <c r="BM199" s="177" t="s">
        <v>463</v>
      </c>
    </row>
    <row r="200" s="2" customFormat="1">
      <c r="A200" s="39"/>
      <c r="B200" s="40"/>
      <c r="C200" s="39"/>
      <c r="D200" s="179" t="s">
        <v>122</v>
      </c>
      <c r="E200" s="39"/>
      <c r="F200" s="180" t="s">
        <v>464</v>
      </c>
      <c r="G200" s="39"/>
      <c r="H200" s="39"/>
      <c r="I200" s="181"/>
      <c r="J200" s="39"/>
      <c r="K200" s="39"/>
      <c r="L200" s="40"/>
      <c r="M200" s="182"/>
      <c r="N200" s="183"/>
      <c r="O200" s="73"/>
      <c r="P200" s="73"/>
      <c r="Q200" s="73"/>
      <c r="R200" s="73"/>
      <c r="S200" s="73"/>
      <c r="T200" s="74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20" t="s">
        <v>122</v>
      </c>
      <c r="AU200" s="20" t="s">
        <v>81</v>
      </c>
    </row>
    <row r="201" s="2" customFormat="1">
      <c r="A201" s="39"/>
      <c r="B201" s="40"/>
      <c r="C201" s="39"/>
      <c r="D201" s="179" t="s">
        <v>126</v>
      </c>
      <c r="E201" s="39"/>
      <c r="F201" s="186" t="s">
        <v>357</v>
      </c>
      <c r="G201" s="39"/>
      <c r="H201" s="39"/>
      <c r="I201" s="181"/>
      <c r="J201" s="39"/>
      <c r="K201" s="39"/>
      <c r="L201" s="40"/>
      <c r="M201" s="182"/>
      <c r="N201" s="183"/>
      <c r="O201" s="73"/>
      <c r="P201" s="73"/>
      <c r="Q201" s="73"/>
      <c r="R201" s="73"/>
      <c r="S201" s="73"/>
      <c r="T201" s="74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20" t="s">
        <v>126</v>
      </c>
      <c r="AU201" s="20" t="s">
        <v>81</v>
      </c>
    </row>
    <row r="202" s="13" customFormat="1">
      <c r="A202" s="13"/>
      <c r="B202" s="187"/>
      <c r="C202" s="13"/>
      <c r="D202" s="179" t="s">
        <v>128</v>
      </c>
      <c r="E202" s="188" t="s">
        <v>3</v>
      </c>
      <c r="F202" s="189" t="s">
        <v>465</v>
      </c>
      <c r="G202" s="13"/>
      <c r="H202" s="188" t="s">
        <v>3</v>
      </c>
      <c r="I202" s="190"/>
      <c r="J202" s="13"/>
      <c r="K202" s="13"/>
      <c r="L202" s="187"/>
      <c r="M202" s="191"/>
      <c r="N202" s="192"/>
      <c r="O202" s="192"/>
      <c r="P202" s="192"/>
      <c r="Q202" s="192"/>
      <c r="R202" s="192"/>
      <c r="S202" s="192"/>
      <c r="T202" s="19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188" t="s">
        <v>128</v>
      </c>
      <c r="AU202" s="188" t="s">
        <v>81</v>
      </c>
      <c r="AV202" s="13" t="s">
        <v>79</v>
      </c>
      <c r="AW202" s="13" t="s">
        <v>33</v>
      </c>
      <c r="AX202" s="13" t="s">
        <v>71</v>
      </c>
      <c r="AY202" s="188" t="s">
        <v>112</v>
      </c>
    </row>
    <row r="203" s="14" customFormat="1">
      <c r="A203" s="14"/>
      <c r="B203" s="194"/>
      <c r="C203" s="14"/>
      <c r="D203" s="179" t="s">
        <v>128</v>
      </c>
      <c r="E203" s="195" t="s">
        <v>3</v>
      </c>
      <c r="F203" s="196" t="s">
        <v>79</v>
      </c>
      <c r="G203" s="14"/>
      <c r="H203" s="197">
        <v>1</v>
      </c>
      <c r="I203" s="198"/>
      <c r="J203" s="14"/>
      <c r="K203" s="14"/>
      <c r="L203" s="194"/>
      <c r="M203" s="199"/>
      <c r="N203" s="200"/>
      <c r="O203" s="200"/>
      <c r="P203" s="200"/>
      <c r="Q203" s="200"/>
      <c r="R203" s="200"/>
      <c r="S203" s="200"/>
      <c r="T203" s="201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195" t="s">
        <v>128</v>
      </c>
      <c r="AU203" s="195" t="s">
        <v>81</v>
      </c>
      <c r="AV203" s="14" t="s">
        <v>81</v>
      </c>
      <c r="AW203" s="14" t="s">
        <v>33</v>
      </c>
      <c r="AX203" s="14" t="s">
        <v>79</v>
      </c>
      <c r="AY203" s="195" t="s">
        <v>112</v>
      </c>
    </row>
    <row r="204" s="2" customFormat="1" ht="21.75" customHeight="1">
      <c r="A204" s="39"/>
      <c r="B204" s="165"/>
      <c r="C204" s="166" t="s">
        <v>336</v>
      </c>
      <c r="D204" s="166" t="s">
        <v>115</v>
      </c>
      <c r="E204" s="167" t="s">
        <v>466</v>
      </c>
      <c r="F204" s="168" t="s">
        <v>467</v>
      </c>
      <c r="G204" s="169" t="s">
        <v>296</v>
      </c>
      <c r="H204" s="170">
        <v>1</v>
      </c>
      <c r="I204" s="171"/>
      <c r="J204" s="172">
        <f>ROUND(I204*H204,2)</f>
        <v>0</v>
      </c>
      <c r="K204" s="168" t="s">
        <v>3</v>
      </c>
      <c r="L204" s="40"/>
      <c r="M204" s="173" t="s">
        <v>3</v>
      </c>
      <c r="N204" s="174" t="s">
        <v>42</v>
      </c>
      <c r="O204" s="73"/>
      <c r="P204" s="175">
        <f>O204*H204</f>
        <v>0</v>
      </c>
      <c r="Q204" s="175">
        <v>0</v>
      </c>
      <c r="R204" s="175">
        <f>Q204*H204</f>
        <v>0</v>
      </c>
      <c r="S204" s="175">
        <v>0</v>
      </c>
      <c r="T204" s="176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177" t="s">
        <v>120</v>
      </c>
      <c r="AT204" s="177" t="s">
        <v>115</v>
      </c>
      <c r="AU204" s="177" t="s">
        <v>81</v>
      </c>
      <c r="AY204" s="20" t="s">
        <v>112</v>
      </c>
      <c r="BE204" s="178">
        <f>IF(N204="základní",J204,0)</f>
        <v>0</v>
      </c>
      <c r="BF204" s="178">
        <f>IF(N204="snížená",J204,0)</f>
        <v>0</v>
      </c>
      <c r="BG204" s="178">
        <f>IF(N204="zákl. přenesená",J204,0)</f>
        <v>0</v>
      </c>
      <c r="BH204" s="178">
        <f>IF(N204="sníž. přenesená",J204,0)</f>
        <v>0</v>
      </c>
      <c r="BI204" s="178">
        <f>IF(N204="nulová",J204,0)</f>
        <v>0</v>
      </c>
      <c r="BJ204" s="20" t="s">
        <v>79</v>
      </c>
      <c r="BK204" s="178">
        <f>ROUND(I204*H204,2)</f>
        <v>0</v>
      </c>
      <c r="BL204" s="20" t="s">
        <v>120</v>
      </c>
      <c r="BM204" s="177" t="s">
        <v>468</v>
      </c>
    </row>
    <row r="205" s="2" customFormat="1">
      <c r="A205" s="39"/>
      <c r="B205" s="40"/>
      <c r="C205" s="39"/>
      <c r="D205" s="179" t="s">
        <v>122</v>
      </c>
      <c r="E205" s="39"/>
      <c r="F205" s="180" t="s">
        <v>469</v>
      </c>
      <c r="G205" s="39"/>
      <c r="H205" s="39"/>
      <c r="I205" s="181"/>
      <c r="J205" s="39"/>
      <c r="K205" s="39"/>
      <c r="L205" s="40"/>
      <c r="M205" s="182"/>
      <c r="N205" s="183"/>
      <c r="O205" s="73"/>
      <c r="P205" s="73"/>
      <c r="Q205" s="73"/>
      <c r="R205" s="73"/>
      <c r="S205" s="73"/>
      <c r="T205" s="74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20" t="s">
        <v>122</v>
      </c>
      <c r="AU205" s="20" t="s">
        <v>81</v>
      </c>
    </row>
    <row r="206" s="2" customFormat="1">
      <c r="A206" s="39"/>
      <c r="B206" s="40"/>
      <c r="C206" s="39"/>
      <c r="D206" s="179" t="s">
        <v>126</v>
      </c>
      <c r="E206" s="39"/>
      <c r="F206" s="186" t="s">
        <v>357</v>
      </c>
      <c r="G206" s="39"/>
      <c r="H206" s="39"/>
      <c r="I206" s="181"/>
      <c r="J206" s="39"/>
      <c r="K206" s="39"/>
      <c r="L206" s="40"/>
      <c r="M206" s="182"/>
      <c r="N206" s="183"/>
      <c r="O206" s="73"/>
      <c r="P206" s="73"/>
      <c r="Q206" s="73"/>
      <c r="R206" s="73"/>
      <c r="S206" s="73"/>
      <c r="T206" s="74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20" t="s">
        <v>126</v>
      </c>
      <c r="AU206" s="20" t="s">
        <v>81</v>
      </c>
    </row>
    <row r="207" s="13" customFormat="1">
      <c r="A207" s="13"/>
      <c r="B207" s="187"/>
      <c r="C207" s="13"/>
      <c r="D207" s="179" t="s">
        <v>128</v>
      </c>
      <c r="E207" s="188" t="s">
        <v>3</v>
      </c>
      <c r="F207" s="189" t="s">
        <v>470</v>
      </c>
      <c r="G207" s="13"/>
      <c r="H207" s="188" t="s">
        <v>3</v>
      </c>
      <c r="I207" s="190"/>
      <c r="J207" s="13"/>
      <c r="K207" s="13"/>
      <c r="L207" s="187"/>
      <c r="M207" s="191"/>
      <c r="N207" s="192"/>
      <c r="O207" s="192"/>
      <c r="P207" s="192"/>
      <c r="Q207" s="192"/>
      <c r="R207" s="192"/>
      <c r="S207" s="192"/>
      <c r="T207" s="19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188" t="s">
        <v>128</v>
      </c>
      <c r="AU207" s="188" t="s">
        <v>81</v>
      </c>
      <c r="AV207" s="13" t="s">
        <v>79</v>
      </c>
      <c r="AW207" s="13" t="s">
        <v>33</v>
      </c>
      <c r="AX207" s="13" t="s">
        <v>71</v>
      </c>
      <c r="AY207" s="188" t="s">
        <v>112</v>
      </c>
    </row>
    <row r="208" s="14" customFormat="1">
      <c r="A208" s="14"/>
      <c r="B208" s="194"/>
      <c r="C208" s="14"/>
      <c r="D208" s="179" t="s">
        <v>128</v>
      </c>
      <c r="E208" s="195" t="s">
        <v>3</v>
      </c>
      <c r="F208" s="196" t="s">
        <v>79</v>
      </c>
      <c r="G208" s="14"/>
      <c r="H208" s="197">
        <v>1</v>
      </c>
      <c r="I208" s="198"/>
      <c r="J208" s="14"/>
      <c r="K208" s="14"/>
      <c r="L208" s="194"/>
      <c r="M208" s="231"/>
      <c r="N208" s="232"/>
      <c r="O208" s="232"/>
      <c r="P208" s="232"/>
      <c r="Q208" s="232"/>
      <c r="R208" s="232"/>
      <c r="S208" s="232"/>
      <c r="T208" s="233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195" t="s">
        <v>128</v>
      </c>
      <c r="AU208" s="195" t="s">
        <v>81</v>
      </c>
      <c r="AV208" s="14" t="s">
        <v>81</v>
      </c>
      <c r="AW208" s="14" t="s">
        <v>33</v>
      </c>
      <c r="AX208" s="14" t="s">
        <v>79</v>
      </c>
      <c r="AY208" s="195" t="s">
        <v>112</v>
      </c>
    </row>
    <row r="209" s="2" customFormat="1" ht="6.96" customHeight="1">
      <c r="A209" s="39"/>
      <c r="B209" s="56"/>
      <c r="C209" s="57"/>
      <c r="D209" s="57"/>
      <c r="E209" s="57"/>
      <c r="F209" s="57"/>
      <c r="G209" s="57"/>
      <c r="H209" s="57"/>
      <c r="I209" s="57"/>
      <c r="J209" s="57"/>
      <c r="K209" s="57"/>
      <c r="L209" s="40"/>
      <c r="M209" s="39"/>
      <c r="O209" s="39"/>
      <c r="P209" s="39"/>
      <c r="Q209" s="39"/>
      <c r="R209" s="39"/>
      <c r="S209" s="39"/>
      <c r="T209" s="39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</row>
  </sheetData>
  <autoFilter ref="C80:K208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34" customWidth="1"/>
    <col min="2" max="2" width="1.667969" style="234" customWidth="1"/>
    <col min="3" max="4" width="5" style="234" customWidth="1"/>
    <col min="5" max="5" width="11.66016" style="234" customWidth="1"/>
    <col min="6" max="6" width="9.160156" style="234" customWidth="1"/>
    <col min="7" max="7" width="5" style="234" customWidth="1"/>
    <col min="8" max="8" width="77.83203" style="234" customWidth="1"/>
    <col min="9" max="10" width="20" style="234" customWidth="1"/>
    <col min="11" max="11" width="1.667969" style="234" customWidth="1"/>
  </cols>
  <sheetData>
    <row r="1" s="1" customFormat="1" ht="37.5" customHeight="1"/>
    <row r="2" s="1" customFormat="1" ht="7.5" customHeight="1">
      <c r="B2" s="235"/>
      <c r="C2" s="236"/>
      <c r="D2" s="236"/>
      <c r="E2" s="236"/>
      <c r="F2" s="236"/>
      <c r="G2" s="236"/>
      <c r="H2" s="236"/>
      <c r="I2" s="236"/>
      <c r="J2" s="236"/>
      <c r="K2" s="237"/>
    </row>
    <row r="3" s="17" customFormat="1" ht="45" customHeight="1">
      <c r="B3" s="238"/>
      <c r="C3" s="239" t="s">
        <v>471</v>
      </c>
      <c r="D3" s="239"/>
      <c r="E3" s="239"/>
      <c r="F3" s="239"/>
      <c r="G3" s="239"/>
      <c r="H3" s="239"/>
      <c r="I3" s="239"/>
      <c r="J3" s="239"/>
      <c r="K3" s="240"/>
    </row>
    <row r="4" s="1" customFormat="1" ht="25.5" customHeight="1">
      <c r="B4" s="241"/>
      <c r="C4" s="242" t="s">
        <v>472</v>
      </c>
      <c r="D4" s="242"/>
      <c r="E4" s="242"/>
      <c r="F4" s="242"/>
      <c r="G4" s="242"/>
      <c r="H4" s="242"/>
      <c r="I4" s="242"/>
      <c r="J4" s="242"/>
      <c r="K4" s="243"/>
    </row>
    <row r="5" s="1" customFormat="1" ht="5.25" customHeight="1">
      <c r="B5" s="241"/>
      <c r="C5" s="244"/>
      <c r="D5" s="244"/>
      <c r="E5" s="244"/>
      <c r="F5" s="244"/>
      <c r="G5" s="244"/>
      <c r="H5" s="244"/>
      <c r="I5" s="244"/>
      <c r="J5" s="244"/>
      <c r="K5" s="243"/>
    </row>
    <row r="6" s="1" customFormat="1" ht="15" customHeight="1">
      <c r="B6" s="241"/>
      <c r="C6" s="245" t="s">
        <v>473</v>
      </c>
      <c r="D6" s="245"/>
      <c r="E6" s="245"/>
      <c r="F6" s="245"/>
      <c r="G6" s="245"/>
      <c r="H6" s="245"/>
      <c r="I6" s="245"/>
      <c r="J6" s="245"/>
      <c r="K6" s="243"/>
    </row>
    <row r="7" s="1" customFormat="1" ht="15" customHeight="1">
      <c r="B7" s="246"/>
      <c r="C7" s="245" t="s">
        <v>474</v>
      </c>
      <c r="D7" s="245"/>
      <c r="E7" s="245"/>
      <c r="F7" s="245"/>
      <c r="G7" s="245"/>
      <c r="H7" s="245"/>
      <c r="I7" s="245"/>
      <c r="J7" s="245"/>
      <c r="K7" s="243"/>
    </row>
    <row r="8" s="1" customFormat="1" ht="12.75" customHeight="1">
      <c r="B8" s="246"/>
      <c r="C8" s="245"/>
      <c r="D8" s="245"/>
      <c r="E8" s="245"/>
      <c r="F8" s="245"/>
      <c r="G8" s="245"/>
      <c r="H8" s="245"/>
      <c r="I8" s="245"/>
      <c r="J8" s="245"/>
      <c r="K8" s="243"/>
    </row>
    <row r="9" s="1" customFormat="1" ht="15" customHeight="1">
      <c r="B9" s="246"/>
      <c r="C9" s="245" t="s">
        <v>475</v>
      </c>
      <c r="D9" s="245"/>
      <c r="E9" s="245"/>
      <c r="F9" s="245"/>
      <c r="G9" s="245"/>
      <c r="H9" s="245"/>
      <c r="I9" s="245"/>
      <c r="J9" s="245"/>
      <c r="K9" s="243"/>
    </row>
    <row r="10" s="1" customFormat="1" ht="15" customHeight="1">
      <c r="B10" s="246"/>
      <c r="C10" s="245"/>
      <c r="D10" s="245" t="s">
        <v>476</v>
      </c>
      <c r="E10" s="245"/>
      <c r="F10" s="245"/>
      <c r="G10" s="245"/>
      <c r="H10" s="245"/>
      <c r="I10" s="245"/>
      <c r="J10" s="245"/>
      <c r="K10" s="243"/>
    </row>
    <row r="11" s="1" customFormat="1" ht="15" customHeight="1">
      <c r="B11" s="246"/>
      <c r="C11" s="247"/>
      <c r="D11" s="245" t="s">
        <v>477</v>
      </c>
      <c r="E11" s="245"/>
      <c r="F11" s="245"/>
      <c r="G11" s="245"/>
      <c r="H11" s="245"/>
      <c r="I11" s="245"/>
      <c r="J11" s="245"/>
      <c r="K11" s="243"/>
    </row>
    <row r="12" s="1" customFormat="1" ht="15" customHeight="1">
      <c r="B12" s="246"/>
      <c r="C12" s="247"/>
      <c r="D12" s="245"/>
      <c r="E12" s="245"/>
      <c r="F12" s="245"/>
      <c r="G12" s="245"/>
      <c r="H12" s="245"/>
      <c r="I12" s="245"/>
      <c r="J12" s="245"/>
      <c r="K12" s="243"/>
    </row>
    <row r="13" s="1" customFormat="1" ht="15" customHeight="1">
      <c r="B13" s="246"/>
      <c r="C13" s="247"/>
      <c r="D13" s="248" t="s">
        <v>478</v>
      </c>
      <c r="E13" s="245"/>
      <c r="F13" s="245"/>
      <c r="G13" s="245"/>
      <c r="H13" s="245"/>
      <c r="I13" s="245"/>
      <c r="J13" s="245"/>
      <c r="K13" s="243"/>
    </row>
    <row r="14" s="1" customFormat="1" ht="12.75" customHeight="1">
      <c r="B14" s="246"/>
      <c r="C14" s="247"/>
      <c r="D14" s="247"/>
      <c r="E14" s="247"/>
      <c r="F14" s="247"/>
      <c r="G14" s="247"/>
      <c r="H14" s="247"/>
      <c r="I14" s="247"/>
      <c r="J14" s="247"/>
      <c r="K14" s="243"/>
    </row>
    <row r="15" s="1" customFormat="1" ht="15" customHeight="1">
      <c r="B15" s="246"/>
      <c r="C15" s="247"/>
      <c r="D15" s="245" t="s">
        <v>479</v>
      </c>
      <c r="E15" s="245"/>
      <c r="F15" s="245"/>
      <c r="G15" s="245"/>
      <c r="H15" s="245"/>
      <c r="I15" s="245"/>
      <c r="J15" s="245"/>
      <c r="K15" s="243"/>
    </row>
    <row r="16" s="1" customFormat="1" ht="15" customHeight="1">
      <c r="B16" s="246"/>
      <c r="C16" s="247"/>
      <c r="D16" s="245" t="s">
        <v>480</v>
      </c>
      <c r="E16" s="245"/>
      <c r="F16" s="245"/>
      <c r="G16" s="245"/>
      <c r="H16" s="245"/>
      <c r="I16" s="245"/>
      <c r="J16" s="245"/>
      <c r="K16" s="243"/>
    </row>
    <row r="17" s="1" customFormat="1" ht="15" customHeight="1">
      <c r="B17" s="246"/>
      <c r="C17" s="247"/>
      <c r="D17" s="245" t="s">
        <v>481</v>
      </c>
      <c r="E17" s="245"/>
      <c r="F17" s="245"/>
      <c r="G17" s="245"/>
      <c r="H17" s="245"/>
      <c r="I17" s="245"/>
      <c r="J17" s="245"/>
      <c r="K17" s="243"/>
    </row>
    <row r="18" s="1" customFormat="1" ht="15" customHeight="1">
      <c r="B18" s="246"/>
      <c r="C18" s="247"/>
      <c r="D18" s="247"/>
      <c r="E18" s="249" t="s">
        <v>78</v>
      </c>
      <c r="F18" s="245" t="s">
        <v>482</v>
      </c>
      <c r="G18" s="245"/>
      <c r="H18" s="245"/>
      <c r="I18" s="245"/>
      <c r="J18" s="245"/>
      <c r="K18" s="243"/>
    </row>
    <row r="19" s="1" customFormat="1" ht="15" customHeight="1">
      <c r="B19" s="246"/>
      <c r="C19" s="247"/>
      <c r="D19" s="247"/>
      <c r="E19" s="249" t="s">
        <v>483</v>
      </c>
      <c r="F19" s="245" t="s">
        <v>484</v>
      </c>
      <c r="G19" s="245"/>
      <c r="H19" s="245"/>
      <c r="I19" s="245"/>
      <c r="J19" s="245"/>
      <c r="K19" s="243"/>
    </row>
    <row r="20" s="1" customFormat="1" ht="15" customHeight="1">
      <c r="B20" s="246"/>
      <c r="C20" s="247"/>
      <c r="D20" s="247"/>
      <c r="E20" s="249" t="s">
        <v>485</v>
      </c>
      <c r="F20" s="245" t="s">
        <v>486</v>
      </c>
      <c r="G20" s="245"/>
      <c r="H20" s="245"/>
      <c r="I20" s="245"/>
      <c r="J20" s="245"/>
      <c r="K20" s="243"/>
    </row>
    <row r="21" s="1" customFormat="1" ht="15" customHeight="1">
      <c r="B21" s="246"/>
      <c r="C21" s="247"/>
      <c r="D21" s="247"/>
      <c r="E21" s="249" t="s">
        <v>487</v>
      </c>
      <c r="F21" s="245" t="s">
        <v>488</v>
      </c>
      <c r="G21" s="245"/>
      <c r="H21" s="245"/>
      <c r="I21" s="245"/>
      <c r="J21" s="245"/>
      <c r="K21" s="243"/>
    </row>
    <row r="22" s="1" customFormat="1" ht="15" customHeight="1">
      <c r="B22" s="246"/>
      <c r="C22" s="247"/>
      <c r="D22" s="247"/>
      <c r="E22" s="249" t="s">
        <v>489</v>
      </c>
      <c r="F22" s="245" t="s">
        <v>490</v>
      </c>
      <c r="G22" s="245"/>
      <c r="H22" s="245"/>
      <c r="I22" s="245"/>
      <c r="J22" s="245"/>
      <c r="K22" s="243"/>
    </row>
    <row r="23" s="1" customFormat="1" ht="15" customHeight="1">
      <c r="B23" s="246"/>
      <c r="C23" s="247"/>
      <c r="D23" s="247"/>
      <c r="E23" s="249" t="s">
        <v>491</v>
      </c>
      <c r="F23" s="245" t="s">
        <v>492</v>
      </c>
      <c r="G23" s="245"/>
      <c r="H23" s="245"/>
      <c r="I23" s="245"/>
      <c r="J23" s="245"/>
      <c r="K23" s="243"/>
    </row>
    <row r="24" s="1" customFormat="1" ht="12.75" customHeight="1">
      <c r="B24" s="246"/>
      <c r="C24" s="247"/>
      <c r="D24" s="247"/>
      <c r="E24" s="247"/>
      <c r="F24" s="247"/>
      <c r="G24" s="247"/>
      <c r="H24" s="247"/>
      <c r="I24" s="247"/>
      <c r="J24" s="247"/>
      <c r="K24" s="243"/>
    </row>
    <row r="25" s="1" customFormat="1" ht="15" customHeight="1">
      <c r="B25" s="246"/>
      <c r="C25" s="245" t="s">
        <v>493</v>
      </c>
      <c r="D25" s="245"/>
      <c r="E25" s="245"/>
      <c r="F25" s="245"/>
      <c r="G25" s="245"/>
      <c r="H25" s="245"/>
      <c r="I25" s="245"/>
      <c r="J25" s="245"/>
      <c r="K25" s="243"/>
    </row>
    <row r="26" s="1" customFormat="1" ht="15" customHeight="1">
      <c r="B26" s="246"/>
      <c r="C26" s="245" t="s">
        <v>494</v>
      </c>
      <c r="D26" s="245"/>
      <c r="E26" s="245"/>
      <c r="F26" s="245"/>
      <c r="G26" s="245"/>
      <c r="H26" s="245"/>
      <c r="I26" s="245"/>
      <c r="J26" s="245"/>
      <c r="K26" s="243"/>
    </row>
    <row r="27" s="1" customFormat="1" ht="15" customHeight="1">
      <c r="B27" s="246"/>
      <c r="C27" s="245"/>
      <c r="D27" s="245" t="s">
        <v>495</v>
      </c>
      <c r="E27" s="245"/>
      <c r="F27" s="245"/>
      <c r="G27" s="245"/>
      <c r="H27" s="245"/>
      <c r="I27" s="245"/>
      <c r="J27" s="245"/>
      <c r="K27" s="243"/>
    </row>
    <row r="28" s="1" customFormat="1" ht="15" customHeight="1">
      <c r="B28" s="246"/>
      <c r="C28" s="247"/>
      <c r="D28" s="245" t="s">
        <v>496</v>
      </c>
      <c r="E28" s="245"/>
      <c r="F28" s="245"/>
      <c r="G28" s="245"/>
      <c r="H28" s="245"/>
      <c r="I28" s="245"/>
      <c r="J28" s="245"/>
      <c r="K28" s="243"/>
    </row>
    <row r="29" s="1" customFormat="1" ht="12.75" customHeight="1">
      <c r="B29" s="246"/>
      <c r="C29" s="247"/>
      <c r="D29" s="247"/>
      <c r="E29" s="247"/>
      <c r="F29" s="247"/>
      <c r="G29" s="247"/>
      <c r="H29" s="247"/>
      <c r="I29" s="247"/>
      <c r="J29" s="247"/>
      <c r="K29" s="243"/>
    </row>
    <row r="30" s="1" customFormat="1" ht="15" customHeight="1">
      <c r="B30" s="246"/>
      <c r="C30" s="247"/>
      <c r="D30" s="245" t="s">
        <v>497</v>
      </c>
      <c r="E30" s="245"/>
      <c r="F30" s="245"/>
      <c r="G30" s="245"/>
      <c r="H30" s="245"/>
      <c r="I30" s="245"/>
      <c r="J30" s="245"/>
      <c r="K30" s="243"/>
    </row>
    <row r="31" s="1" customFormat="1" ht="15" customHeight="1">
      <c r="B31" s="246"/>
      <c r="C31" s="247"/>
      <c r="D31" s="245" t="s">
        <v>498</v>
      </c>
      <c r="E31" s="245"/>
      <c r="F31" s="245"/>
      <c r="G31" s="245"/>
      <c r="H31" s="245"/>
      <c r="I31" s="245"/>
      <c r="J31" s="245"/>
      <c r="K31" s="243"/>
    </row>
    <row r="32" s="1" customFormat="1" ht="12.75" customHeight="1">
      <c r="B32" s="246"/>
      <c r="C32" s="247"/>
      <c r="D32" s="247"/>
      <c r="E32" s="247"/>
      <c r="F32" s="247"/>
      <c r="G32" s="247"/>
      <c r="H32" s="247"/>
      <c r="I32" s="247"/>
      <c r="J32" s="247"/>
      <c r="K32" s="243"/>
    </row>
    <row r="33" s="1" customFormat="1" ht="15" customHeight="1">
      <c r="B33" s="246"/>
      <c r="C33" s="247"/>
      <c r="D33" s="245" t="s">
        <v>499</v>
      </c>
      <c r="E33" s="245"/>
      <c r="F33" s="245"/>
      <c r="G33" s="245"/>
      <c r="H33" s="245"/>
      <c r="I33" s="245"/>
      <c r="J33" s="245"/>
      <c r="K33" s="243"/>
    </row>
    <row r="34" s="1" customFormat="1" ht="15" customHeight="1">
      <c r="B34" s="246"/>
      <c r="C34" s="247"/>
      <c r="D34" s="245" t="s">
        <v>500</v>
      </c>
      <c r="E34" s="245"/>
      <c r="F34" s="245"/>
      <c r="G34" s="245"/>
      <c r="H34" s="245"/>
      <c r="I34" s="245"/>
      <c r="J34" s="245"/>
      <c r="K34" s="243"/>
    </row>
    <row r="35" s="1" customFormat="1" ht="15" customHeight="1">
      <c r="B35" s="246"/>
      <c r="C35" s="247"/>
      <c r="D35" s="245" t="s">
        <v>501</v>
      </c>
      <c r="E35" s="245"/>
      <c r="F35" s="245"/>
      <c r="G35" s="245"/>
      <c r="H35" s="245"/>
      <c r="I35" s="245"/>
      <c r="J35" s="245"/>
      <c r="K35" s="243"/>
    </row>
    <row r="36" s="1" customFormat="1" ht="15" customHeight="1">
      <c r="B36" s="246"/>
      <c r="C36" s="247"/>
      <c r="D36" s="245"/>
      <c r="E36" s="248" t="s">
        <v>98</v>
      </c>
      <c r="F36" s="245"/>
      <c r="G36" s="245" t="s">
        <v>502</v>
      </c>
      <c r="H36" s="245"/>
      <c r="I36" s="245"/>
      <c r="J36" s="245"/>
      <c r="K36" s="243"/>
    </row>
    <row r="37" s="1" customFormat="1" ht="30.75" customHeight="1">
      <c r="B37" s="246"/>
      <c r="C37" s="247"/>
      <c r="D37" s="245"/>
      <c r="E37" s="248" t="s">
        <v>503</v>
      </c>
      <c r="F37" s="245"/>
      <c r="G37" s="245" t="s">
        <v>504</v>
      </c>
      <c r="H37" s="245"/>
      <c r="I37" s="245"/>
      <c r="J37" s="245"/>
      <c r="K37" s="243"/>
    </row>
    <row r="38" s="1" customFormat="1" ht="15" customHeight="1">
      <c r="B38" s="246"/>
      <c r="C38" s="247"/>
      <c r="D38" s="245"/>
      <c r="E38" s="248" t="s">
        <v>52</v>
      </c>
      <c r="F38" s="245"/>
      <c r="G38" s="245" t="s">
        <v>505</v>
      </c>
      <c r="H38" s="245"/>
      <c r="I38" s="245"/>
      <c r="J38" s="245"/>
      <c r="K38" s="243"/>
    </row>
    <row r="39" s="1" customFormat="1" ht="15" customHeight="1">
      <c r="B39" s="246"/>
      <c r="C39" s="247"/>
      <c r="D39" s="245"/>
      <c r="E39" s="248" t="s">
        <v>53</v>
      </c>
      <c r="F39" s="245"/>
      <c r="G39" s="245" t="s">
        <v>506</v>
      </c>
      <c r="H39" s="245"/>
      <c r="I39" s="245"/>
      <c r="J39" s="245"/>
      <c r="K39" s="243"/>
    </row>
    <row r="40" s="1" customFormat="1" ht="15" customHeight="1">
      <c r="B40" s="246"/>
      <c r="C40" s="247"/>
      <c r="D40" s="245"/>
      <c r="E40" s="248" t="s">
        <v>99</v>
      </c>
      <c r="F40" s="245"/>
      <c r="G40" s="245" t="s">
        <v>507</v>
      </c>
      <c r="H40" s="245"/>
      <c r="I40" s="245"/>
      <c r="J40" s="245"/>
      <c r="K40" s="243"/>
    </row>
    <row r="41" s="1" customFormat="1" ht="15" customHeight="1">
      <c r="B41" s="246"/>
      <c r="C41" s="247"/>
      <c r="D41" s="245"/>
      <c r="E41" s="248" t="s">
        <v>100</v>
      </c>
      <c r="F41" s="245"/>
      <c r="G41" s="245" t="s">
        <v>508</v>
      </c>
      <c r="H41" s="245"/>
      <c r="I41" s="245"/>
      <c r="J41" s="245"/>
      <c r="K41" s="243"/>
    </row>
    <row r="42" s="1" customFormat="1" ht="15" customHeight="1">
      <c r="B42" s="246"/>
      <c r="C42" s="247"/>
      <c r="D42" s="245"/>
      <c r="E42" s="248" t="s">
        <v>509</v>
      </c>
      <c r="F42" s="245"/>
      <c r="G42" s="245" t="s">
        <v>510</v>
      </c>
      <c r="H42" s="245"/>
      <c r="I42" s="245"/>
      <c r="J42" s="245"/>
      <c r="K42" s="243"/>
    </row>
    <row r="43" s="1" customFormat="1" ht="15" customHeight="1">
      <c r="B43" s="246"/>
      <c r="C43" s="247"/>
      <c r="D43" s="245"/>
      <c r="E43" s="248"/>
      <c r="F43" s="245"/>
      <c r="G43" s="245" t="s">
        <v>511</v>
      </c>
      <c r="H43" s="245"/>
      <c r="I43" s="245"/>
      <c r="J43" s="245"/>
      <c r="K43" s="243"/>
    </row>
    <row r="44" s="1" customFormat="1" ht="15" customHeight="1">
      <c r="B44" s="246"/>
      <c r="C44" s="247"/>
      <c r="D44" s="245"/>
      <c r="E44" s="248" t="s">
        <v>512</v>
      </c>
      <c r="F44" s="245"/>
      <c r="G44" s="245" t="s">
        <v>513</v>
      </c>
      <c r="H44" s="245"/>
      <c r="I44" s="245"/>
      <c r="J44" s="245"/>
      <c r="K44" s="243"/>
    </row>
    <row r="45" s="1" customFormat="1" ht="15" customHeight="1">
      <c r="B45" s="246"/>
      <c r="C45" s="247"/>
      <c r="D45" s="245"/>
      <c r="E45" s="248" t="s">
        <v>102</v>
      </c>
      <c r="F45" s="245"/>
      <c r="G45" s="245" t="s">
        <v>514</v>
      </c>
      <c r="H45" s="245"/>
      <c r="I45" s="245"/>
      <c r="J45" s="245"/>
      <c r="K45" s="243"/>
    </row>
    <row r="46" s="1" customFormat="1" ht="12.75" customHeight="1">
      <c r="B46" s="246"/>
      <c r="C46" s="247"/>
      <c r="D46" s="245"/>
      <c r="E46" s="245"/>
      <c r="F46" s="245"/>
      <c r="G46" s="245"/>
      <c r="H46" s="245"/>
      <c r="I46" s="245"/>
      <c r="J46" s="245"/>
      <c r="K46" s="243"/>
    </row>
    <row r="47" s="1" customFormat="1" ht="15" customHeight="1">
      <c r="B47" s="246"/>
      <c r="C47" s="247"/>
      <c r="D47" s="245" t="s">
        <v>515</v>
      </c>
      <c r="E47" s="245"/>
      <c r="F47" s="245"/>
      <c r="G47" s="245"/>
      <c r="H47" s="245"/>
      <c r="I47" s="245"/>
      <c r="J47" s="245"/>
      <c r="K47" s="243"/>
    </row>
    <row r="48" s="1" customFormat="1" ht="15" customHeight="1">
      <c r="B48" s="246"/>
      <c r="C48" s="247"/>
      <c r="D48" s="247"/>
      <c r="E48" s="245" t="s">
        <v>516</v>
      </c>
      <c r="F48" s="245"/>
      <c r="G48" s="245"/>
      <c r="H48" s="245"/>
      <c r="I48" s="245"/>
      <c r="J48" s="245"/>
      <c r="K48" s="243"/>
    </row>
    <row r="49" s="1" customFormat="1" ht="15" customHeight="1">
      <c r="B49" s="246"/>
      <c r="C49" s="247"/>
      <c r="D49" s="247"/>
      <c r="E49" s="245" t="s">
        <v>517</v>
      </c>
      <c r="F49" s="245"/>
      <c r="G49" s="245"/>
      <c r="H49" s="245"/>
      <c r="I49" s="245"/>
      <c r="J49" s="245"/>
      <c r="K49" s="243"/>
    </row>
    <row r="50" s="1" customFormat="1" ht="15" customHeight="1">
      <c r="B50" s="246"/>
      <c r="C50" s="247"/>
      <c r="D50" s="247"/>
      <c r="E50" s="245" t="s">
        <v>518</v>
      </c>
      <c r="F50" s="245"/>
      <c r="G50" s="245"/>
      <c r="H50" s="245"/>
      <c r="I50" s="245"/>
      <c r="J50" s="245"/>
      <c r="K50" s="243"/>
    </row>
    <row r="51" s="1" customFormat="1" ht="15" customHeight="1">
      <c r="B51" s="246"/>
      <c r="C51" s="247"/>
      <c r="D51" s="245" t="s">
        <v>519</v>
      </c>
      <c r="E51" s="245"/>
      <c r="F51" s="245"/>
      <c r="G51" s="245"/>
      <c r="H51" s="245"/>
      <c r="I51" s="245"/>
      <c r="J51" s="245"/>
      <c r="K51" s="243"/>
    </row>
    <row r="52" s="1" customFormat="1" ht="25.5" customHeight="1">
      <c r="B52" s="241"/>
      <c r="C52" s="242" t="s">
        <v>520</v>
      </c>
      <c r="D52" s="242"/>
      <c r="E52" s="242"/>
      <c r="F52" s="242"/>
      <c r="G52" s="242"/>
      <c r="H52" s="242"/>
      <c r="I52" s="242"/>
      <c r="J52" s="242"/>
      <c r="K52" s="243"/>
    </row>
    <row r="53" s="1" customFormat="1" ht="5.25" customHeight="1">
      <c r="B53" s="241"/>
      <c r="C53" s="244"/>
      <c r="D53" s="244"/>
      <c r="E53" s="244"/>
      <c r="F53" s="244"/>
      <c r="G53" s="244"/>
      <c r="H53" s="244"/>
      <c r="I53" s="244"/>
      <c r="J53" s="244"/>
      <c r="K53" s="243"/>
    </row>
    <row r="54" s="1" customFormat="1" ht="15" customHeight="1">
      <c r="B54" s="241"/>
      <c r="C54" s="245" t="s">
        <v>521</v>
      </c>
      <c r="D54" s="245"/>
      <c r="E54" s="245"/>
      <c r="F54" s="245"/>
      <c r="G54" s="245"/>
      <c r="H54" s="245"/>
      <c r="I54" s="245"/>
      <c r="J54" s="245"/>
      <c r="K54" s="243"/>
    </row>
    <row r="55" s="1" customFormat="1" ht="15" customHeight="1">
      <c r="B55" s="241"/>
      <c r="C55" s="245" t="s">
        <v>522</v>
      </c>
      <c r="D55" s="245"/>
      <c r="E55" s="245"/>
      <c r="F55" s="245"/>
      <c r="G55" s="245"/>
      <c r="H55" s="245"/>
      <c r="I55" s="245"/>
      <c r="J55" s="245"/>
      <c r="K55" s="243"/>
    </row>
    <row r="56" s="1" customFormat="1" ht="12.75" customHeight="1">
      <c r="B56" s="241"/>
      <c r="C56" s="245"/>
      <c r="D56" s="245"/>
      <c r="E56" s="245"/>
      <c r="F56" s="245"/>
      <c r="G56" s="245"/>
      <c r="H56" s="245"/>
      <c r="I56" s="245"/>
      <c r="J56" s="245"/>
      <c r="K56" s="243"/>
    </row>
    <row r="57" s="1" customFormat="1" ht="15" customHeight="1">
      <c r="B57" s="241"/>
      <c r="C57" s="245" t="s">
        <v>523</v>
      </c>
      <c r="D57" s="245"/>
      <c r="E57" s="245"/>
      <c r="F57" s="245"/>
      <c r="G57" s="245"/>
      <c r="H57" s="245"/>
      <c r="I57" s="245"/>
      <c r="J57" s="245"/>
      <c r="K57" s="243"/>
    </row>
    <row r="58" s="1" customFormat="1" ht="15" customHeight="1">
      <c r="B58" s="241"/>
      <c r="C58" s="247"/>
      <c r="D58" s="245" t="s">
        <v>524</v>
      </c>
      <c r="E58" s="245"/>
      <c r="F58" s="245"/>
      <c r="G58" s="245"/>
      <c r="H58" s="245"/>
      <c r="I58" s="245"/>
      <c r="J58" s="245"/>
      <c r="K58" s="243"/>
    </row>
    <row r="59" s="1" customFormat="1" ht="15" customHeight="1">
      <c r="B59" s="241"/>
      <c r="C59" s="247"/>
      <c r="D59" s="245" t="s">
        <v>525</v>
      </c>
      <c r="E59" s="245"/>
      <c r="F59" s="245"/>
      <c r="G59" s="245"/>
      <c r="H59" s="245"/>
      <c r="I59" s="245"/>
      <c r="J59" s="245"/>
      <c r="K59" s="243"/>
    </row>
    <row r="60" s="1" customFormat="1" ht="15" customHeight="1">
      <c r="B60" s="241"/>
      <c r="C60" s="247"/>
      <c r="D60" s="245" t="s">
        <v>526</v>
      </c>
      <c r="E60" s="245"/>
      <c r="F60" s="245"/>
      <c r="G60" s="245"/>
      <c r="H60" s="245"/>
      <c r="I60" s="245"/>
      <c r="J60" s="245"/>
      <c r="K60" s="243"/>
    </row>
    <row r="61" s="1" customFormat="1" ht="15" customHeight="1">
      <c r="B61" s="241"/>
      <c r="C61" s="247"/>
      <c r="D61" s="245" t="s">
        <v>527</v>
      </c>
      <c r="E61" s="245"/>
      <c r="F61" s="245"/>
      <c r="G61" s="245"/>
      <c r="H61" s="245"/>
      <c r="I61" s="245"/>
      <c r="J61" s="245"/>
      <c r="K61" s="243"/>
    </row>
    <row r="62" s="1" customFormat="1" ht="15" customHeight="1">
      <c r="B62" s="241"/>
      <c r="C62" s="247"/>
      <c r="D62" s="250" t="s">
        <v>528</v>
      </c>
      <c r="E62" s="250"/>
      <c r="F62" s="250"/>
      <c r="G62" s="250"/>
      <c r="H62" s="250"/>
      <c r="I62" s="250"/>
      <c r="J62" s="250"/>
      <c r="K62" s="243"/>
    </row>
    <row r="63" s="1" customFormat="1" ht="15" customHeight="1">
      <c r="B63" s="241"/>
      <c r="C63" s="247"/>
      <c r="D63" s="245" t="s">
        <v>529</v>
      </c>
      <c r="E63" s="245"/>
      <c r="F63" s="245"/>
      <c r="G63" s="245"/>
      <c r="H63" s="245"/>
      <c r="I63" s="245"/>
      <c r="J63" s="245"/>
      <c r="K63" s="243"/>
    </row>
    <row r="64" s="1" customFormat="1" ht="12.75" customHeight="1">
      <c r="B64" s="241"/>
      <c r="C64" s="247"/>
      <c r="D64" s="247"/>
      <c r="E64" s="251"/>
      <c r="F64" s="247"/>
      <c r="G64" s="247"/>
      <c r="H64" s="247"/>
      <c r="I64" s="247"/>
      <c r="J64" s="247"/>
      <c r="K64" s="243"/>
    </row>
    <row r="65" s="1" customFormat="1" ht="15" customHeight="1">
      <c r="B65" s="241"/>
      <c r="C65" s="247"/>
      <c r="D65" s="245" t="s">
        <v>530</v>
      </c>
      <c r="E65" s="245"/>
      <c r="F65" s="245"/>
      <c r="G65" s="245"/>
      <c r="H65" s="245"/>
      <c r="I65" s="245"/>
      <c r="J65" s="245"/>
      <c r="K65" s="243"/>
    </row>
    <row r="66" s="1" customFormat="1" ht="15" customHeight="1">
      <c r="B66" s="241"/>
      <c r="C66" s="247"/>
      <c r="D66" s="250" t="s">
        <v>531</v>
      </c>
      <c r="E66" s="250"/>
      <c r="F66" s="250"/>
      <c r="G66" s="250"/>
      <c r="H66" s="250"/>
      <c r="I66" s="250"/>
      <c r="J66" s="250"/>
      <c r="K66" s="243"/>
    </row>
    <row r="67" s="1" customFormat="1" ht="15" customHeight="1">
      <c r="B67" s="241"/>
      <c r="C67" s="247"/>
      <c r="D67" s="245" t="s">
        <v>532</v>
      </c>
      <c r="E67" s="245"/>
      <c r="F67" s="245"/>
      <c r="G67" s="245"/>
      <c r="H67" s="245"/>
      <c r="I67" s="245"/>
      <c r="J67" s="245"/>
      <c r="K67" s="243"/>
    </row>
    <row r="68" s="1" customFormat="1" ht="15" customHeight="1">
      <c r="B68" s="241"/>
      <c r="C68" s="247"/>
      <c r="D68" s="245" t="s">
        <v>533</v>
      </c>
      <c r="E68" s="245"/>
      <c r="F68" s="245"/>
      <c r="G68" s="245"/>
      <c r="H68" s="245"/>
      <c r="I68" s="245"/>
      <c r="J68" s="245"/>
      <c r="K68" s="243"/>
    </row>
    <row r="69" s="1" customFormat="1" ht="15" customHeight="1">
      <c r="B69" s="241"/>
      <c r="C69" s="247"/>
      <c r="D69" s="245" t="s">
        <v>534</v>
      </c>
      <c r="E69" s="245"/>
      <c r="F69" s="245"/>
      <c r="G69" s="245"/>
      <c r="H69" s="245"/>
      <c r="I69" s="245"/>
      <c r="J69" s="245"/>
      <c r="K69" s="243"/>
    </row>
    <row r="70" s="1" customFormat="1" ht="15" customHeight="1">
      <c r="B70" s="241"/>
      <c r="C70" s="247"/>
      <c r="D70" s="245" t="s">
        <v>535</v>
      </c>
      <c r="E70" s="245"/>
      <c r="F70" s="245"/>
      <c r="G70" s="245"/>
      <c r="H70" s="245"/>
      <c r="I70" s="245"/>
      <c r="J70" s="245"/>
      <c r="K70" s="243"/>
    </row>
    <row r="71" s="1" customFormat="1" ht="12.75" customHeight="1">
      <c r="B71" s="252"/>
      <c r="C71" s="253"/>
      <c r="D71" s="253"/>
      <c r="E71" s="253"/>
      <c r="F71" s="253"/>
      <c r="G71" s="253"/>
      <c r="H71" s="253"/>
      <c r="I71" s="253"/>
      <c r="J71" s="253"/>
      <c r="K71" s="254"/>
    </row>
    <row r="72" s="1" customFormat="1" ht="18.75" customHeight="1">
      <c r="B72" s="255"/>
      <c r="C72" s="255"/>
      <c r="D72" s="255"/>
      <c r="E72" s="255"/>
      <c r="F72" s="255"/>
      <c r="G72" s="255"/>
      <c r="H72" s="255"/>
      <c r="I72" s="255"/>
      <c r="J72" s="255"/>
      <c r="K72" s="256"/>
    </row>
    <row r="73" s="1" customFormat="1" ht="18.75" customHeight="1">
      <c r="B73" s="256"/>
      <c r="C73" s="256"/>
      <c r="D73" s="256"/>
      <c r="E73" s="256"/>
      <c r="F73" s="256"/>
      <c r="G73" s="256"/>
      <c r="H73" s="256"/>
      <c r="I73" s="256"/>
      <c r="J73" s="256"/>
      <c r="K73" s="256"/>
    </row>
    <row r="74" s="1" customFormat="1" ht="7.5" customHeight="1">
      <c r="B74" s="257"/>
      <c r="C74" s="258"/>
      <c r="D74" s="258"/>
      <c r="E74" s="258"/>
      <c r="F74" s="258"/>
      <c r="G74" s="258"/>
      <c r="H74" s="258"/>
      <c r="I74" s="258"/>
      <c r="J74" s="258"/>
      <c r="K74" s="259"/>
    </row>
    <row r="75" s="1" customFormat="1" ht="45" customHeight="1">
      <c r="B75" s="260"/>
      <c r="C75" s="261" t="s">
        <v>536</v>
      </c>
      <c r="D75" s="261"/>
      <c r="E75" s="261"/>
      <c r="F75" s="261"/>
      <c r="G75" s="261"/>
      <c r="H75" s="261"/>
      <c r="I75" s="261"/>
      <c r="J75" s="261"/>
      <c r="K75" s="262"/>
    </row>
    <row r="76" s="1" customFormat="1" ht="17.25" customHeight="1">
      <c r="B76" s="260"/>
      <c r="C76" s="263" t="s">
        <v>537</v>
      </c>
      <c r="D76" s="263"/>
      <c r="E76" s="263"/>
      <c r="F76" s="263" t="s">
        <v>538</v>
      </c>
      <c r="G76" s="264"/>
      <c r="H76" s="263" t="s">
        <v>53</v>
      </c>
      <c r="I76" s="263" t="s">
        <v>56</v>
      </c>
      <c r="J76" s="263" t="s">
        <v>539</v>
      </c>
      <c r="K76" s="262"/>
    </row>
    <row r="77" s="1" customFormat="1" ht="17.25" customHeight="1">
      <c r="B77" s="260"/>
      <c r="C77" s="265" t="s">
        <v>540</v>
      </c>
      <c r="D77" s="265"/>
      <c r="E77" s="265"/>
      <c r="F77" s="266" t="s">
        <v>541</v>
      </c>
      <c r="G77" s="267"/>
      <c r="H77" s="265"/>
      <c r="I77" s="265"/>
      <c r="J77" s="265" t="s">
        <v>542</v>
      </c>
      <c r="K77" s="262"/>
    </row>
    <row r="78" s="1" customFormat="1" ht="5.25" customHeight="1">
      <c r="B78" s="260"/>
      <c r="C78" s="268"/>
      <c r="D78" s="268"/>
      <c r="E78" s="268"/>
      <c r="F78" s="268"/>
      <c r="G78" s="269"/>
      <c r="H78" s="268"/>
      <c r="I78" s="268"/>
      <c r="J78" s="268"/>
      <c r="K78" s="262"/>
    </row>
    <row r="79" s="1" customFormat="1" ht="15" customHeight="1">
      <c r="B79" s="260"/>
      <c r="C79" s="248" t="s">
        <v>52</v>
      </c>
      <c r="D79" s="270"/>
      <c r="E79" s="270"/>
      <c r="F79" s="271" t="s">
        <v>543</v>
      </c>
      <c r="G79" s="272"/>
      <c r="H79" s="248" t="s">
        <v>544</v>
      </c>
      <c r="I79" s="248" t="s">
        <v>545</v>
      </c>
      <c r="J79" s="248">
        <v>20</v>
      </c>
      <c r="K79" s="262"/>
    </row>
    <row r="80" s="1" customFormat="1" ht="15" customHeight="1">
      <c r="B80" s="260"/>
      <c r="C80" s="248" t="s">
        <v>546</v>
      </c>
      <c r="D80" s="248"/>
      <c r="E80" s="248"/>
      <c r="F80" s="271" t="s">
        <v>543</v>
      </c>
      <c r="G80" s="272"/>
      <c r="H80" s="248" t="s">
        <v>547</v>
      </c>
      <c r="I80" s="248" t="s">
        <v>545</v>
      </c>
      <c r="J80" s="248">
        <v>120</v>
      </c>
      <c r="K80" s="262"/>
    </row>
    <row r="81" s="1" customFormat="1" ht="15" customHeight="1">
      <c r="B81" s="273"/>
      <c r="C81" s="248" t="s">
        <v>548</v>
      </c>
      <c r="D81" s="248"/>
      <c r="E81" s="248"/>
      <c r="F81" s="271" t="s">
        <v>549</v>
      </c>
      <c r="G81" s="272"/>
      <c r="H81" s="248" t="s">
        <v>550</v>
      </c>
      <c r="I81" s="248" t="s">
        <v>545</v>
      </c>
      <c r="J81" s="248">
        <v>50</v>
      </c>
      <c r="K81" s="262"/>
    </row>
    <row r="82" s="1" customFormat="1" ht="15" customHeight="1">
      <c r="B82" s="273"/>
      <c r="C82" s="248" t="s">
        <v>551</v>
      </c>
      <c r="D82" s="248"/>
      <c r="E82" s="248"/>
      <c r="F82" s="271" t="s">
        <v>543</v>
      </c>
      <c r="G82" s="272"/>
      <c r="H82" s="248" t="s">
        <v>552</v>
      </c>
      <c r="I82" s="248" t="s">
        <v>553</v>
      </c>
      <c r="J82" s="248"/>
      <c r="K82" s="262"/>
    </row>
    <row r="83" s="1" customFormat="1" ht="15" customHeight="1">
      <c r="B83" s="273"/>
      <c r="C83" s="274" t="s">
        <v>554</v>
      </c>
      <c r="D83" s="274"/>
      <c r="E83" s="274"/>
      <c r="F83" s="275" t="s">
        <v>549</v>
      </c>
      <c r="G83" s="274"/>
      <c r="H83" s="274" t="s">
        <v>555</v>
      </c>
      <c r="I83" s="274" t="s">
        <v>545</v>
      </c>
      <c r="J83" s="274">
        <v>15</v>
      </c>
      <c r="K83" s="262"/>
    </row>
    <row r="84" s="1" customFormat="1" ht="15" customHeight="1">
      <c r="B84" s="273"/>
      <c r="C84" s="274" t="s">
        <v>556</v>
      </c>
      <c r="D84" s="274"/>
      <c r="E84" s="274"/>
      <c r="F84" s="275" t="s">
        <v>549</v>
      </c>
      <c r="G84" s="274"/>
      <c r="H84" s="274" t="s">
        <v>557</v>
      </c>
      <c r="I84" s="274" t="s">
        <v>545</v>
      </c>
      <c r="J84" s="274">
        <v>15</v>
      </c>
      <c r="K84" s="262"/>
    </row>
    <row r="85" s="1" customFormat="1" ht="15" customHeight="1">
      <c r="B85" s="273"/>
      <c r="C85" s="274" t="s">
        <v>558</v>
      </c>
      <c r="D85" s="274"/>
      <c r="E85" s="274"/>
      <c r="F85" s="275" t="s">
        <v>549</v>
      </c>
      <c r="G85" s="274"/>
      <c r="H85" s="274" t="s">
        <v>559</v>
      </c>
      <c r="I85" s="274" t="s">
        <v>545</v>
      </c>
      <c r="J85" s="274">
        <v>20</v>
      </c>
      <c r="K85" s="262"/>
    </row>
    <row r="86" s="1" customFormat="1" ht="15" customHeight="1">
      <c r="B86" s="273"/>
      <c r="C86" s="274" t="s">
        <v>560</v>
      </c>
      <c r="D86" s="274"/>
      <c r="E86" s="274"/>
      <c r="F86" s="275" t="s">
        <v>549</v>
      </c>
      <c r="G86" s="274"/>
      <c r="H86" s="274" t="s">
        <v>561</v>
      </c>
      <c r="I86" s="274" t="s">
        <v>545</v>
      </c>
      <c r="J86" s="274">
        <v>20</v>
      </c>
      <c r="K86" s="262"/>
    </row>
    <row r="87" s="1" customFormat="1" ht="15" customHeight="1">
      <c r="B87" s="273"/>
      <c r="C87" s="248" t="s">
        <v>562</v>
      </c>
      <c r="D87" s="248"/>
      <c r="E87" s="248"/>
      <c r="F87" s="271" t="s">
        <v>549</v>
      </c>
      <c r="G87" s="272"/>
      <c r="H87" s="248" t="s">
        <v>563</v>
      </c>
      <c r="I87" s="248" t="s">
        <v>545</v>
      </c>
      <c r="J87" s="248">
        <v>50</v>
      </c>
      <c r="K87" s="262"/>
    </row>
    <row r="88" s="1" customFormat="1" ht="15" customHeight="1">
      <c r="B88" s="273"/>
      <c r="C88" s="248" t="s">
        <v>564</v>
      </c>
      <c r="D88" s="248"/>
      <c r="E88" s="248"/>
      <c r="F88" s="271" t="s">
        <v>549</v>
      </c>
      <c r="G88" s="272"/>
      <c r="H88" s="248" t="s">
        <v>565</v>
      </c>
      <c r="I88" s="248" t="s">
        <v>545</v>
      </c>
      <c r="J88" s="248">
        <v>20</v>
      </c>
      <c r="K88" s="262"/>
    </row>
    <row r="89" s="1" customFormat="1" ht="15" customHeight="1">
      <c r="B89" s="273"/>
      <c r="C89" s="248" t="s">
        <v>566</v>
      </c>
      <c r="D89" s="248"/>
      <c r="E89" s="248"/>
      <c r="F89" s="271" t="s">
        <v>549</v>
      </c>
      <c r="G89" s="272"/>
      <c r="H89" s="248" t="s">
        <v>567</v>
      </c>
      <c r="I89" s="248" t="s">
        <v>545</v>
      </c>
      <c r="J89" s="248">
        <v>20</v>
      </c>
      <c r="K89" s="262"/>
    </row>
    <row r="90" s="1" customFormat="1" ht="15" customHeight="1">
      <c r="B90" s="273"/>
      <c r="C90" s="248" t="s">
        <v>568</v>
      </c>
      <c r="D90" s="248"/>
      <c r="E90" s="248"/>
      <c r="F90" s="271" t="s">
        <v>549</v>
      </c>
      <c r="G90" s="272"/>
      <c r="H90" s="248" t="s">
        <v>569</v>
      </c>
      <c r="I90" s="248" t="s">
        <v>545</v>
      </c>
      <c r="J90" s="248">
        <v>50</v>
      </c>
      <c r="K90" s="262"/>
    </row>
    <row r="91" s="1" customFormat="1" ht="15" customHeight="1">
      <c r="B91" s="273"/>
      <c r="C91" s="248" t="s">
        <v>570</v>
      </c>
      <c r="D91" s="248"/>
      <c r="E91" s="248"/>
      <c r="F91" s="271" t="s">
        <v>549</v>
      </c>
      <c r="G91" s="272"/>
      <c r="H91" s="248" t="s">
        <v>570</v>
      </c>
      <c r="I91" s="248" t="s">
        <v>545</v>
      </c>
      <c r="J91" s="248">
        <v>50</v>
      </c>
      <c r="K91" s="262"/>
    </row>
    <row r="92" s="1" customFormat="1" ht="15" customHeight="1">
      <c r="B92" s="273"/>
      <c r="C92" s="248" t="s">
        <v>571</v>
      </c>
      <c r="D92" s="248"/>
      <c r="E92" s="248"/>
      <c r="F92" s="271" t="s">
        <v>549</v>
      </c>
      <c r="G92" s="272"/>
      <c r="H92" s="248" t="s">
        <v>572</v>
      </c>
      <c r="I92" s="248" t="s">
        <v>545</v>
      </c>
      <c r="J92" s="248">
        <v>255</v>
      </c>
      <c r="K92" s="262"/>
    </row>
    <row r="93" s="1" customFormat="1" ht="15" customHeight="1">
      <c r="B93" s="273"/>
      <c r="C93" s="248" t="s">
        <v>573</v>
      </c>
      <c r="D93" s="248"/>
      <c r="E93" s="248"/>
      <c r="F93" s="271" t="s">
        <v>543</v>
      </c>
      <c r="G93" s="272"/>
      <c r="H93" s="248" t="s">
        <v>574</v>
      </c>
      <c r="I93" s="248" t="s">
        <v>575</v>
      </c>
      <c r="J93" s="248"/>
      <c r="K93" s="262"/>
    </row>
    <row r="94" s="1" customFormat="1" ht="15" customHeight="1">
      <c r="B94" s="273"/>
      <c r="C94" s="248" t="s">
        <v>576</v>
      </c>
      <c r="D94" s="248"/>
      <c r="E94" s="248"/>
      <c r="F94" s="271" t="s">
        <v>543</v>
      </c>
      <c r="G94" s="272"/>
      <c r="H94" s="248" t="s">
        <v>577</v>
      </c>
      <c r="I94" s="248" t="s">
        <v>578</v>
      </c>
      <c r="J94" s="248"/>
      <c r="K94" s="262"/>
    </row>
    <row r="95" s="1" customFormat="1" ht="15" customHeight="1">
      <c r="B95" s="273"/>
      <c r="C95" s="248" t="s">
        <v>579</v>
      </c>
      <c r="D95" s="248"/>
      <c r="E95" s="248"/>
      <c r="F95" s="271" t="s">
        <v>543</v>
      </c>
      <c r="G95" s="272"/>
      <c r="H95" s="248" t="s">
        <v>579</v>
      </c>
      <c r="I95" s="248" t="s">
        <v>578</v>
      </c>
      <c r="J95" s="248"/>
      <c r="K95" s="262"/>
    </row>
    <row r="96" s="1" customFormat="1" ht="15" customHeight="1">
      <c r="B96" s="273"/>
      <c r="C96" s="248" t="s">
        <v>37</v>
      </c>
      <c r="D96" s="248"/>
      <c r="E96" s="248"/>
      <c r="F96" s="271" t="s">
        <v>543</v>
      </c>
      <c r="G96" s="272"/>
      <c r="H96" s="248" t="s">
        <v>580</v>
      </c>
      <c r="I96" s="248" t="s">
        <v>578</v>
      </c>
      <c r="J96" s="248"/>
      <c r="K96" s="262"/>
    </row>
    <row r="97" s="1" customFormat="1" ht="15" customHeight="1">
      <c r="B97" s="273"/>
      <c r="C97" s="248" t="s">
        <v>47</v>
      </c>
      <c r="D97" s="248"/>
      <c r="E97" s="248"/>
      <c r="F97" s="271" t="s">
        <v>543</v>
      </c>
      <c r="G97" s="272"/>
      <c r="H97" s="248" t="s">
        <v>581</v>
      </c>
      <c r="I97" s="248" t="s">
        <v>578</v>
      </c>
      <c r="J97" s="248"/>
      <c r="K97" s="262"/>
    </row>
    <row r="98" s="1" customFormat="1" ht="15" customHeight="1">
      <c r="B98" s="276"/>
      <c r="C98" s="277"/>
      <c r="D98" s="277"/>
      <c r="E98" s="277"/>
      <c r="F98" s="277"/>
      <c r="G98" s="277"/>
      <c r="H98" s="277"/>
      <c r="I98" s="277"/>
      <c r="J98" s="277"/>
      <c r="K98" s="278"/>
    </row>
    <row r="99" s="1" customFormat="1" ht="18.75" customHeight="1">
      <c r="B99" s="279"/>
      <c r="C99" s="280"/>
      <c r="D99" s="280"/>
      <c r="E99" s="280"/>
      <c r="F99" s="280"/>
      <c r="G99" s="280"/>
      <c r="H99" s="280"/>
      <c r="I99" s="280"/>
      <c r="J99" s="280"/>
      <c r="K99" s="279"/>
    </row>
    <row r="100" s="1" customFormat="1" ht="18.75" customHeight="1">
      <c r="B100" s="256"/>
      <c r="C100" s="256"/>
      <c r="D100" s="256"/>
      <c r="E100" s="256"/>
      <c r="F100" s="256"/>
      <c r="G100" s="256"/>
      <c r="H100" s="256"/>
      <c r="I100" s="256"/>
      <c r="J100" s="256"/>
      <c r="K100" s="256"/>
    </row>
    <row r="101" s="1" customFormat="1" ht="7.5" customHeight="1">
      <c r="B101" s="257"/>
      <c r="C101" s="258"/>
      <c r="D101" s="258"/>
      <c r="E101" s="258"/>
      <c r="F101" s="258"/>
      <c r="G101" s="258"/>
      <c r="H101" s="258"/>
      <c r="I101" s="258"/>
      <c r="J101" s="258"/>
      <c r="K101" s="259"/>
    </row>
    <row r="102" s="1" customFormat="1" ht="45" customHeight="1">
      <c r="B102" s="260"/>
      <c r="C102" s="261" t="s">
        <v>582</v>
      </c>
      <c r="D102" s="261"/>
      <c r="E102" s="261"/>
      <c r="F102" s="261"/>
      <c r="G102" s="261"/>
      <c r="H102" s="261"/>
      <c r="I102" s="261"/>
      <c r="J102" s="261"/>
      <c r="K102" s="262"/>
    </row>
    <row r="103" s="1" customFormat="1" ht="17.25" customHeight="1">
      <c r="B103" s="260"/>
      <c r="C103" s="263" t="s">
        <v>537</v>
      </c>
      <c r="D103" s="263"/>
      <c r="E103" s="263"/>
      <c r="F103" s="263" t="s">
        <v>538</v>
      </c>
      <c r="G103" s="264"/>
      <c r="H103" s="263" t="s">
        <v>53</v>
      </c>
      <c r="I103" s="263" t="s">
        <v>56</v>
      </c>
      <c r="J103" s="263" t="s">
        <v>539</v>
      </c>
      <c r="K103" s="262"/>
    </row>
    <row r="104" s="1" customFormat="1" ht="17.25" customHeight="1">
      <c r="B104" s="260"/>
      <c r="C104" s="265" t="s">
        <v>540</v>
      </c>
      <c r="D104" s="265"/>
      <c r="E104" s="265"/>
      <c r="F104" s="266" t="s">
        <v>541</v>
      </c>
      <c r="G104" s="267"/>
      <c r="H104" s="265"/>
      <c r="I104" s="265"/>
      <c r="J104" s="265" t="s">
        <v>542</v>
      </c>
      <c r="K104" s="262"/>
    </row>
    <row r="105" s="1" customFormat="1" ht="5.25" customHeight="1">
      <c r="B105" s="260"/>
      <c r="C105" s="263"/>
      <c r="D105" s="263"/>
      <c r="E105" s="263"/>
      <c r="F105" s="263"/>
      <c r="G105" s="281"/>
      <c r="H105" s="263"/>
      <c r="I105" s="263"/>
      <c r="J105" s="263"/>
      <c r="K105" s="262"/>
    </row>
    <row r="106" s="1" customFormat="1" ht="15" customHeight="1">
      <c r="B106" s="260"/>
      <c r="C106" s="248" t="s">
        <v>52</v>
      </c>
      <c r="D106" s="270"/>
      <c r="E106" s="270"/>
      <c r="F106" s="271" t="s">
        <v>543</v>
      </c>
      <c r="G106" s="248"/>
      <c r="H106" s="248" t="s">
        <v>583</v>
      </c>
      <c r="I106" s="248" t="s">
        <v>545</v>
      </c>
      <c r="J106" s="248">
        <v>20</v>
      </c>
      <c r="K106" s="262"/>
    </row>
    <row r="107" s="1" customFormat="1" ht="15" customHeight="1">
      <c r="B107" s="260"/>
      <c r="C107" s="248" t="s">
        <v>546</v>
      </c>
      <c r="D107" s="248"/>
      <c r="E107" s="248"/>
      <c r="F107" s="271" t="s">
        <v>543</v>
      </c>
      <c r="G107" s="248"/>
      <c r="H107" s="248" t="s">
        <v>583</v>
      </c>
      <c r="I107" s="248" t="s">
        <v>545</v>
      </c>
      <c r="J107" s="248">
        <v>120</v>
      </c>
      <c r="K107" s="262"/>
    </row>
    <row r="108" s="1" customFormat="1" ht="15" customHeight="1">
      <c r="B108" s="273"/>
      <c r="C108" s="248" t="s">
        <v>548</v>
      </c>
      <c r="D108" s="248"/>
      <c r="E108" s="248"/>
      <c r="F108" s="271" t="s">
        <v>549</v>
      </c>
      <c r="G108" s="248"/>
      <c r="H108" s="248" t="s">
        <v>583</v>
      </c>
      <c r="I108" s="248" t="s">
        <v>545</v>
      </c>
      <c r="J108" s="248">
        <v>50</v>
      </c>
      <c r="K108" s="262"/>
    </row>
    <row r="109" s="1" customFormat="1" ht="15" customHeight="1">
      <c r="B109" s="273"/>
      <c r="C109" s="248" t="s">
        <v>551</v>
      </c>
      <c r="D109" s="248"/>
      <c r="E109" s="248"/>
      <c r="F109" s="271" t="s">
        <v>543</v>
      </c>
      <c r="G109" s="248"/>
      <c r="H109" s="248" t="s">
        <v>583</v>
      </c>
      <c r="I109" s="248" t="s">
        <v>553</v>
      </c>
      <c r="J109" s="248"/>
      <c r="K109" s="262"/>
    </row>
    <row r="110" s="1" customFormat="1" ht="15" customHeight="1">
      <c r="B110" s="273"/>
      <c r="C110" s="248" t="s">
        <v>562</v>
      </c>
      <c r="D110" s="248"/>
      <c r="E110" s="248"/>
      <c r="F110" s="271" t="s">
        <v>549</v>
      </c>
      <c r="G110" s="248"/>
      <c r="H110" s="248" t="s">
        <v>583</v>
      </c>
      <c r="I110" s="248" t="s">
        <v>545</v>
      </c>
      <c r="J110" s="248">
        <v>50</v>
      </c>
      <c r="K110" s="262"/>
    </row>
    <row r="111" s="1" customFormat="1" ht="15" customHeight="1">
      <c r="B111" s="273"/>
      <c r="C111" s="248" t="s">
        <v>570</v>
      </c>
      <c r="D111" s="248"/>
      <c r="E111" s="248"/>
      <c r="F111" s="271" t="s">
        <v>549</v>
      </c>
      <c r="G111" s="248"/>
      <c r="H111" s="248" t="s">
        <v>583</v>
      </c>
      <c r="I111" s="248" t="s">
        <v>545</v>
      </c>
      <c r="J111" s="248">
        <v>50</v>
      </c>
      <c r="K111" s="262"/>
    </row>
    <row r="112" s="1" customFormat="1" ht="15" customHeight="1">
      <c r="B112" s="273"/>
      <c r="C112" s="248" t="s">
        <v>568</v>
      </c>
      <c r="D112" s="248"/>
      <c r="E112" s="248"/>
      <c r="F112" s="271" t="s">
        <v>549</v>
      </c>
      <c r="G112" s="248"/>
      <c r="H112" s="248" t="s">
        <v>583</v>
      </c>
      <c r="I112" s="248" t="s">
        <v>545</v>
      </c>
      <c r="J112" s="248">
        <v>50</v>
      </c>
      <c r="K112" s="262"/>
    </row>
    <row r="113" s="1" customFormat="1" ht="15" customHeight="1">
      <c r="B113" s="273"/>
      <c r="C113" s="248" t="s">
        <v>52</v>
      </c>
      <c r="D113" s="248"/>
      <c r="E113" s="248"/>
      <c r="F113" s="271" t="s">
        <v>543</v>
      </c>
      <c r="G113" s="248"/>
      <c r="H113" s="248" t="s">
        <v>584</v>
      </c>
      <c r="I113" s="248" t="s">
        <v>545</v>
      </c>
      <c r="J113" s="248">
        <v>20</v>
      </c>
      <c r="K113" s="262"/>
    </row>
    <row r="114" s="1" customFormat="1" ht="15" customHeight="1">
      <c r="B114" s="273"/>
      <c r="C114" s="248" t="s">
        <v>585</v>
      </c>
      <c r="D114" s="248"/>
      <c r="E114" s="248"/>
      <c r="F114" s="271" t="s">
        <v>543</v>
      </c>
      <c r="G114" s="248"/>
      <c r="H114" s="248" t="s">
        <v>586</v>
      </c>
      <c r="I114" s="248" t="s">
        <v>545</v>
      </c>
      <c r="J114" s="248">
        <v>120</v>
      </c>
      <c r="K114" s="262"/>
    </row>
    <row r="115" s="1" customFormat="1" ht="15" customHeight="1">
      <c r="B115" s="273"/>
      <c r="C115" s="248" t="s">
        <v>37</v>
      </c>
      <c r="D115" s="248"/>
      <c r="E115" s="248"/>
      <c r="F115" s="271" t="s">
        <v>543</v>
      </c>
      <c r="G115" s="248"/>
      <c r="H115" s="248" t="s">
        <v>587</v>
      </c>
      <c r="I115" s="248" t="s">
        <v>578</v>
      </c>
      <c r="J115" s="248"/>
      <c r="K115" s="262"/>
    </row>
    <row r="116" s="1" customFormat="1" ht="15" customHeight="1">
      <c r="B116" s="273"/>
      <c r="C116" s="248" t="s">
        <v>47</v>
      </c>
      <c r="D116" s="248"/>
      <c r="E116" s="248"/>
      <c r="F116" s="271" t="s">
        <v>543</v>
      </c>
      <c r="G116" s="248"/>
      <c r="H116" s="248" t="s">
        <v>588</v>
      </c>
      <c r="I116" s="248" t="s">
        <v>578</v>
      </c>
      <c r="J116" s="248"/>
      <c r="K116" s="262"/>
    </row>
    <row r="117" s="1" customFormat="1" ht="15" customHeight="1">
      <c r="B117" s="273"/>
      <c r="C117" s="248" t="s">
        <v>56</v>
      </c>
      <c r="D117" s="248"/>
      <c r="E117" s="248"/>
      <c r="F117" s="271" t="s">
        <v>543</v>
      </c>
      <c r="G117" s="248"/>
      <c r="H117" s="248" t="s">
        <v>589</v>
      </c>
      <c r="I117" s="248" t="s">
        <v>590</v>
      </c>
      <c r="J117" s="248"/>
      <c r="K117" s="262"/>
    </row>
    <row r="118" s="1" customFormat="1" ht="15" customHeight="1">
      <c r="B118" s="276"/>
      <c r="C118" s="282"/>
      <c r="D118" s="282"/>
      <c r="E118" s="282"/>
      <c r="F118" s="282"/>
      <c r="G118" s="282"/>
      <c r="H118" s="282"/>
      <c r="I118" s="282"/>
      <c r="J118" s="282"/>
      <c r="K118" s="278"/>
    </row>
    <row r="119" s="1" customFormat="1" ht="18.75" customHeight="1">
      <c r="B119" s="283"/>
      <c r="C119" s="284"/>
      <c r="D119" s="284"/>
      <c r="E119" s="284"/>
      <c r="F119" s="285"/>
      <c r="G119" s="284"/>
      <c r="H119" s="284"/>
      <c r="I119" s="284"/>
      <c r="J119" s="284"/>
      <c r="K119" s="283"/>
    </row>
    <row r="120" s="1" customFormat="1" ht="18.75" customHeight="1">
      <c r="B120" s="256"/>
      <c r="C120" s="256"/>
      <c r="D120" s="256"/>
      <c r="E120" s="256"/>
      <c r="F120" s="256"/>
      <c r="G120" s="256"/>
      <c r="H120" s="256"/>
      <c r="I120" s="256"/>
      <c r="J120" s="256"/>
      <c r="K120" s="256"/>
    </row>
    <row r="121" s="1" customFormat="1" ht="7.5" customHeight="1">
      <c r="B121" s="286"/>
      <c r="C121" s="287"/>
      <c r="D121" s="287"/>
      <c r="E121" s="287"/>
      <c r="F121" s="287"/>
      <c r="G121" s="287"/>
      <c r="H121" s="287"/>
      <c r="I121" s="287"/>
      <c r="J121" s="287"/>
      <c r="K121" s="288"/>
    </row>
    <row r="122" s="1" customFormat="1" ht="45" customHeight="1">
      <c r="B122" s="289"/>
      <c r="C122" s="239" t="s">
        <v>591</v>
      </c>
      <c r="D122" s="239"/>
      <c r="E122" s="239"/>
      <c r="F122" s="239"/>
      <c r="G122" s="239"/>
      <c r="H122" s="239"/>
      <c r="I122" s="239"/>
      <c r="J122" s="239"/>
      <c r="K122" s="290"/>
    </row>
    <row r="123" s="1" customFormat="1" ht="17.25" customHeight="1">
      <c r="B123" s="291"/>
      <c r="C123" s="263" t="s">
        <v>537</v>
      </c>
      <c r="D123" s="263"/>
      <c r="E123" s="263"/>
      <c r="F123" s="263" t="s">
        <v>538</v>
      </c>
      <c r="G123" s="264"/>
      <c r="H123" s="263" t="s">
        <v>53</v>
      </c>
      <c r="I123" s="263" t="s">
        <v>56</v>
      </c>
      <c r="J123" s="263" t="s">
        <v>539</v>
      </c>
      <c r="K123" s="292"/>
    </row>
    <row r="124" s="1" customFormat="1" ht="17.25" customHeight="1">
      <c r="B124" s="291"/>
      <c r="C124" s="265" t="s">
        <v>540</v>
      </c>
      <c r="D124" s="265"/>
      <c r="E124" s="265"/>
      <c r="F124" s="266" t="s">
        <v>541</v>
      </c>
      <c r="G124" s="267"/>
      <c r="H124" s="265"/>
      <c r="I124" s="265"/>
      <c r="J124" s="265" t="s">
        <v>542</v>
      </c>
      <c r="K124" s="292"/>
    </row>
    <row r="125" s="1" customFormat="1" ht="5.25" customHeight="1">
      <c r="B125" s="293"/>
      <c r="C125" s="268"/>
      <c r="D125" s="268"/>
      <c r="E125" s="268"/>
      <c r="F125" s="268"/>
      <c r="G125" s="294"/>
      <c r="H125" s="268"/>
      <c r="I125" s="268"/>
      <c r="J125" s="268"/>
      <c r="K125" s="295"/>
    </row>
    <row r="126" s="1" customFormat="1" ht="15" customHeight="1">
      <c r="B126" s="293"/>
      <c r="C126" s="248" t="s">
        <v>546</v>
      </c>
      <c r="D126" s="270"/>
      <c r="E126" s="270"/>
      <c r="F126" s="271" t="s">
        <v>543</v>
      </c>
      <c r="G126" s="248"/>
      <c r="H126" s="248" t="s">
        <v>583</v>
      </c>
      <c r="I126" s="248" t="s">
        <v>545</v>
      </c>
      <c r="J126" s="248">
        <v>120</v>
      </c>
      <c r="K126" s="296"/>
    </row>
    <row r="127" s="1" customFormat="1" ht="15" customHeight="1">
      <c r="B127" s="293"/>
      <c r="C127" s="248" t="s">
        <v>592</v>
      </c>
      <c r="D127" s="248"/>
      <c r="E127" s="248"/>
      <c r="F127" s="271" t="s">
        <v>543</v>
      </c>
      <c r="G127" s="248"/>
      <c r="H127" s="248" t="s">
        <v>593</v>
      </c>
      <c r="I127" s="248" t="s">
        <v>545</v>
      </c>
      <c r="J127" s="248" t="s">
        <v>594</v>
      </c>
      <c r="K127" s="296"/>
    </row>
    <row r="128" s="1" customFormat="1" ht="15" customHeight="1">
      <c r="B128" s="293"/>
      <c r="C128" s="248" t="s">
        <v>491</v>
      </c>
      <c r="D128" s="248"/>
      <c r="E128" s="248"/>
      <c r="F128" s="271" t="s">
        <v>543</v>
      </c>
      <c r="G128" s="248"/>
      <c r="H128" s="248" t="s">
        <v>595</v>
      </c>
      <c r="I128" s="248" t="s">
        <v>545</v>
      </c>
      <c r="J128" s="248" t="s">
        <v>594</v>
      </c>
      <c r="K128" s="296"/>
    </row>
    <row r="129" s="1" customFormat="1" ht="15" customHeight="1">
      <c r="B129" s="293"/>
      <c r="C129" s="248" t="s">
        <v>554</v>
      </c>
      <c r="D129" s="248"/>
      <c r="E129" s="248"/>
      <c r="F129" s="271" t="s">
        <v>549</v>
      </c>
      <c r="G129" s="248"/>
      <c r="H129" s="248" t="s">
        <v>555</v>
      </c>
      <c r="I129" s="248" t="s">
        <v>545</v>
      </c>
      <c r="J129" s="248">
        <v>15</v>
      </c>
      <c r="K129" s="296"/>
    </row>
    <row r="130" s="1" customFormat="1" ht="15" customHeight="1">
      <c r="B130" s="293"/>
      <c r="C130" s="274" t="s">
        <v>556</v>
      </c>
      <c r="D130" s="274"/>
      <c r="E130" s="274"/>
      <c r="F130" s="275" t="s">
        <v>549</v>
      </c>
      <c r="G130" s="274"/>
      <c r="H130" s="274" t="s">
        <v>557</v>
      </c>
      <c r="I130" s="274" t="s">
        <v>545</v>
      </c>
      <c r="J130" s="274">
        <v>15</v>
      </c>
      <c r="K130" s="296"/>
    </row>
    <row r="131" s="1" customFormat="1" ht="15" customHeight="1">
      <c r="B131" s="293"/>
      <c r="C131" s="274" t="s">
        <v>558</v>
      </c>
      <c r="D131" s="274"/>
      <c r="E131" s="274"/>
      <c r="F131" s="275" t="s">
        <v>549</v>
      </c>
      <c r="G131" s="274"/>
      <c r="H131" s="274" t="s">
        <v>559</v>
      </c>
      <c r="I131" s="274" t="s">
        <v>545</v>
      </c>
      <c r="J131" s="274">
        <v>20</v>
      </c>
      <c r="K131" s="296"/>
    </row>
    <row r="132" s="1" customFormat="1" ht="15" customHeight="1">
      <c r="B132" s="293"/>
      <c r="C132" s="274" t="s">
        <v>560</v>
      </c>
      <c r="D132" s="274"/>
      <c r="E132" s="274"/>
      <c r="F132" s="275" t="s">
        <v>549</v>
      </c>
      <c r="G132" s="274"/>
      <c r="H132" s="274" t="s">
        <v>561</v>
      </c>
      <c r="I132" s="274" t="s">
        <v>545</v>
      </c>
      <c r="J132" s="274">
        <v>20</v>
      </c>
      <c r="K132" s="296"/>
    </row>
    <row r="133" s="1" customFormat="1" ht="15" customHeight="1">
      <c r="B133" s="293"/>
      <c r="C133" s="248" t="s">
        <v>548</v>
      </c>
      <c r="D133" s="248"/>
      <c r="E133" s="248"/>
      <c r="F133" s="271" t="s">
        <v>549</v>
      </c>
      <c r="G133" s="248"/>
      <c r="H133" s="248" t="s">
        <v>583</v>
      </c>
      <c r="I133" s="248" t="s">
        <v>545</v>
      </c>
      <c r="J133" s="248">
        <v>50</v>
      </c>
      <c r="K133" s="296"/>
    </row>
    <row r="134" s="1" customFormat="1" ht="15" customHeight="1">
      <c r="B134" s="293"/>
      <c r="C134" s="248" t="s">
        <v>562</v>
      </c>
      <c r="D134" s="248"/>
      <c r="E134" s="248"/>
      <c r="F134" s="271" t="s">
        <v>549</v>
      </c>
      <c r="G134" s="248"/>
      <c r="H134" s="248" t="s">
        <v>583</v>
      </c>
      <c r="I134" s="248" t="s">
        <v>545</v>
      </c>
      <c r="J134" s="248">
        <v>50</v>
      </c>
      <c r="K134" s="296"/>
    </row>
    <row r="135" s="1" customFormat="1" ht="15" customHeight="1">
      <c r="B135" s="293"/>
      <c r="C135" s="248" t="s">
        <v>568</v>
      </c>
      <c r="D135" s="248"/>
      <c r="E135" s="248"/>
      <c r="F135" s="271" t="s">
        <v>549</v>
      </c>
      <c r="G135" s="248"/>
      <c r="H135" s="248" t="s">
        <v>583</v>
      </c>
      <c r="I135" s="248" t="s">
        <v>545</v>
      </c>
      <c r="J135" s="248">
        <v>50</v>
      </c>
      <c r="K135" s="296"/>
    </row>
    <row r="136" s="1" customFormat="1" ht="15" customHeight="1">
      <c r="B136" s="293"/>
      <c r="C136" s="248" t="s">
        <v>570</v>
      </c>
      <c r="D136" s="248"/>
      <c r="E136" s="248"/>
      <c r="F136" s="271" t="s">
        <v>549</v>
      </c>
      <c r="G136" s="248"/>
      <c r="H136" s="248" t="s">
        <v>583</v>
      </c>
      <c r="I136" s="248" t="s">
        <v>545</v>
      </c>
      <c r="J136" s="248">
        <v>50</v>
      </c>
      <c r="K136" s="296"/>
    </row>
    <row r="137" s="1" customFormat="1" ht="15" customHeight="1">
      <c r="B137" s="293"/>
      <c r="C137" s="248" t="s">
        <v>571</v>
      </c>
      <c r="D137" s="248"/>
      <c r="E137" s="248"/>
      <c r="F137" s="271" t="s">
        <v>549</v>
      </c>
      <c r="G137" s="248"/>
      <c r="H137" s="248" t="s">
        <v>596</v>
      </c>
      <c r="I137" s="248" t="s">
        <v>545</v>
      </c>
      <c r="J137" s="248">
        <v>255</v>
      </c>
      <c r="K137" s="296"/>
    </row>
    <row r="138" s="1" customFormat="1" ht="15" customHeight="1">
      <c r="B138" s="293"/>
      <c r="C138" s="248" t="s">
        <v>573</v>
      </c>
      <c r="D138" s="248"/>
      <c r="E138" s="248"/>
      <c r="F138" s="271" t="s">
        <v>543</v>
      </c>
      <c r="G138" s="248"/>
      <c r="H138" s="248" t="s">
        <v>597</v>
      </c>
      <c r="I138" s="248" t="s">
        <v>575</v>
      </c>
      <c r="J138" s="248"/>
      <c r="K138" s="296"/>
    </row>
    <row r="139" s="1" customFormat="1" ht="15" customHeight="1">
      <c r="B139" s="293"/>
      <c r="C139" s="248" t="s">
        <v>576</v>
      </c>
      <c r="D139" s="248"/>
      <c r="E139" s="248"/>
      <c r="F139" s="271" t="s">
        <v>543</v>
      </c>
      <c r="G139" s="248"/>
      <c r="H139" s="248" t="s">
        <v>598</v>
      </c>
      <c r="I139" s="248" t="s">
        <v>578</v>
      </c>
      <c r="J139" s="248"/>
      <c r="K139" s="296"/>
    </row>
    <row r="140" s="1" customFormat="1" ht="15" customHeight="1">
      <c r="B140" s="293"/>
      <c r="C140" s="248" t="s">
        <v>579</v>
      </c>
      <c r="D140" s="248"/>
      <c r="E140" s="248"/>
      <c r="F140" s="271" t="s">
        <v>543</v>
      </c>
      <c r="G140" s="248"/>
      <c r="H140" s="248" t="s">
        <v>579</v>
      </c>
      <c r="I140" s="248" t="s">
        <v>578</v>
      </c>
      <c r="J140" s="248"/>
      <c r="K140" s="296"/>
    </row>
    <row r="141" s="1" customFormat="1" ht="15" customHeight="1">
      <c r="B141" s="293"/>
      <c r="C141" s="248" t="s">
        <v>37</v>
      </c>
      <c r="D141" s="248"/>
      <c r="E141" s="248"/>
      <c r="F141" s="271" t="s">
        <v>543</v>
      </c>
      <c r="G141" s="248"/>
      <c r="H141" s="248" t="s">
        <v>599</v>
      </c>
      <c r="I141" s="248" t="s">
        <v>578</v>
      </c>
      <c r="J141" s="248"/>
      <c r="K141" s="296"/>
    </row>
    <row r="142" s="1" customFormat="1" ht="15" customHeight="1">
      <c r="B142" s="293"/>
      <c r="C142" s="248" t="s">
        <v>600</v>
      </c>
      <c r="D142" s="248"/>
      <c r="E142" s="248"/>
      <c r="F142" s="271" t="s">
        <v>543</v>
      </c>
      <c r="G142" s="248"/>
      <c r="H142" s="248" t="s">
        <v>601</v>
      </c>
      <c r="I142" s="248" t="s">
        <v>578</v>
      </c>
      <c r="J142" s="248"/>
      <c r="K142" s="296"/>
    </row>
    <row r="143" s="1" customFormat="1" ht="15" customHeight="1">
      <c r="B143" s="297"/>
      <c r="C143" s="298"/>
      <c r="D143" s="298"/>
      <c r="E143" s="298"/>
      <c r="F143" s="298"/>
      <c r="G143" s="298"/>
      <c r="H143" s="298"/>
      <c r="I143" s="298"/>
      <c r="J143" s="298"/>
      <c r="K143" s="299"/>
    </row>
    <row r="144" s="1" customFormat="1" ht="18.75" customHeight="1">
      <c r="B144" s="284"/>
      <c r="C144" s="284"/>
      <c r="D144" s="284"/>
      <c r="E144" s="284"/>
      <c r="F144" s="285"/>
      <c r="G144" s="284"/>
      <c r="H144" s="284"/>
      <c r="I144" s="284"/>
      <c r="J144" s="284"/>
      <c r="K144" s="284"/>
    </row>
    <row r="145" s="1" customFormat="1" ht="18.75" customHeight="1">
      <c r="B145" s="256"/>
      <c r="C145" s="256"/>
      <c r="D145" s="256"/>
      <c r="E145" s="256"/>
      <c r="F145" s="256"/>
      <c r="G145" s="256"/>
      <c r="H145" s="256"/>
      <c r="I145" s="256"/>
      <c r="J145" s="256"/>
      <c r="K145" s="256"/>
    </row>
    <row r="146" s="1" customFormat="1" ht="7.5" customHeight="1">
      <c r="B146" s="257"/>
      <c r="C146" s="258"/>
      <c r="D146" s="258"/>
      <c r="E146" s="258"/>
      <c r="F146" s="258"/>
      <c r="G146" s="258"/>
      <c r="H146" s="258"/>
      <c r="I146" s="258"/>
      <c r="J146" s="258"/>
      <c r="K146" s="259"/>
    </row>
    <row r="147" s="1" customFormat="1" ht="45" customHeight="1">
      <c r="B147" s="260"/>
      <c r="C147" s="261" t="s">
        <v>602</v>
      </c>
      <c r="D147" s="261"/>
      <c r="E147" s="261"/>
      <c r="F147" s="261"/>
      <c r="G147" s="261"/>
      <c r="H147" s="261"/>
      <c r="I147" s="261"/>
      <c r="J147" s="261"/>
      <c r="K147" s="262"/>
    </row>
    <row r="148" s="1" customFormat="1" ht="17.25" customHeight="1">
      <c r="B148" s="260"/>
      <c r="C148" s="263" t="s">
        <v>537</v>
      </c>
      <c r="D148" s="263"/>
      <c r="E148" s="263"/>
      <c r="F148" s="263" t="s">
        <v>538</v>
      </c>
      <c r="G148" s="264"/>
      <c r="H148" s="263" t="s">
        <v>53</v>
      </c>
      <c r="I148" s="263" t="s">
        <v>56</v>
      </c>
      <c r="J148" s="263" t="s">
        <v>539</v>
      </c>
      <c r="K148" s="262"/>
    </row>
    <row r="149" s="1" customFormat="1" ht="17.25" customHeight="1">
      <c r="B149" s="260"/>
      <c r="C149" s="265" t="s">
        <v>540</v>
      </c>
      <c r="D149" s="265"/>
      <c r="E149" s="265"/>
      <c r="F149" s="266" t="s">
        <v>541</v>
      </c>
      <c r="G149" s="267"/>
      <c r="H149" s="265"/>
      <c r="I149" s="265"/>
      <c r="J149" s="265" t="s">
        <v>542</v>
      </c>
      <c r="K149" s="262"/>
    </row>
    <row r="150" s="1" customFormat="1" ht="5.25" customHeight="1">
      <c r="B150" s="273"/>
      <c r="C150" s="268"/>
      <c r="D150" s="268"/>
      <c r="E150" s="268"/>
      <c r="F150" s="268"/>
      <c r="G150" s="269"/>
      <c r="H150" s="268"/>
      <c r="I150" s="268"/>
      <c r="J150" s="268"/>
      <c r="K150" s="296"/>
    </row>
    <row r="151" s="1" customFormat="1" ht="15" customHeight="1">
      <c r="B151" s="273"/>
      <c r="C151" s="300" t="s">
        <v>546</v>
      </c>
      <c r="D151" s="248"/>
      <c r="E151" s="248"/>
      <c r="F151" s="301" t="s">
        <v>543</v>
      </c>
      <c r="G151" s="248"/>
      <c r="H151" s="300" t="s">
        <v>583</v>
      </c>
      <c r="I151" s="300" t="s">
        <v>545</v>
      </c>
      <c r="J151" s="300">
        <v>120</v>
      </c>
      <c r="K151" s="296"/>
    </row>
    <row r="152" s="1" customFormat="1" ht="15" customHeight="1">
      <c r="B152" s="273"/>
      <c r="C152" s="300" t="s">
        <v>592</v>
      </c>
      <c r="D152" s="248"/>
      <c r="E152" s="248"/>
      <c r="F152" s="301" t="s">
        <v>543</v>
      </c>
      <c r="G152" s="248"/>
      <c r="H152" s="300" t="s">
        <v>603</v>
      </c>
      <c r="I152" s="300" t="s">
        <v>545</v>
      </c>
      <c r="J152" s="300" t="s">
        <v>594</v>
      </c>
      <c r="K152" s="296"/>
    </row>
    <row r="153" s="1" customFormat="1" ht="15" customHeight="1">
      <c r="B153" s="273"/>
      <c r="C153" s="300" t="s">
        <v>491</v>
      </c>
      <c r="D153" s="248"/>
      <c r="E153" s="248"/>
      <c r="F153" s="301" t="s">
        <v>543</v>
      </c>
      <c r="G153" s="248"/>
      <c r="H153" s="300" t="s">
        <v>604</v>
      </c>
      <c r="I153" s="300" t="s">
        <v>545</v>
      </c>
      <c r="J153" s="300" t="s">
        <v>594</v>
      </c>
      <c r="K153" s="296"/>
    </row>
    <row r="154" s="1" customFormat="1" ht="15" customHeight="1">
      <c r="B154" s="273"/>
      <c r="C154" s="300" t="s">
        <v>548</v>
      </c>
      <c r="D154" s="248"/>
      <c r="E154" s="248"/>
      <c r="F154" s="301" t="s">
        <v>549</v>
      </c>
      <c r="G154" s="248"/>
      <c r="H154" s="300" t="s">
        <v>583</v>
      </c>
      <c r="I154" s="300" t="s">
        <v>545</v>
      </c>
      <c r="J154" s="300">
        <v>50</v>
      </c>
      <c r="K154" s="296"/>
    </row>
    <row r="155" s="1" customFormat="1" ht="15" customHeight="1">
      <c r="B155" s="273"/>
      <c r="C155" s="300" t="s">
        <v>551</v>
      </c>
      <c r="D155" s="248"/>
      <c r="E155" s="248"/>
      <c r="F155" s="301" t="s">
        <v>543</v>
      </c>
      <c r="G155" s="248"/>
      <c r="H155" s="300" t="s">
        <v>583</v>
      </c>
      <c r="I155" s="300" t="s">
        <v>553</v>
      </c>
      <c r="J155" s="300"/>
      <c r="K155" s="296"/>
    </row>
    <row r="156" s="1" customFormat="1" ht="15" customHeight="1">
      <c r="B156" s="273"/>
      <c r="C156" s="300" t="s">
        <v>562</v>
      </c>
      <c r="D156" s="248"/>
      <c r="E156" s="248"/>
      <c r="F156" s="301" t="s">
        <v>549</v>
      </c>
      <c r="G156" s="248"/>
      <c r="H156" s="300" t="s">
        <v>583</v>
      </c>
      <c r="I156" s="300" t="s">
        <v>545</v>
      </c>
      <c r="J156" s="300">
        <v>50</v>
      </c>
      <c r="K156" s="296"/>
    </row>
    <row r="157" s="1" customFormat="1" ht="15" customHeight="1">
      <c r="B157" s="273"/>
      <c r="C157" s="300" t="s">
        <v>570</v>
      </c>
      <c r="D157" s="248"/>
      <c r="E157" s="248"/>
      <c r="F157" s="301" t="s">
        <v>549</v>
      </c>
      <c r="G157" s="248"/>
      <c r="H157" s="300" t="s">
        <v>583</v>
      </c>
      <c r="I157" s="300" t="s">
        <v>545</v>
      </c>
      <c r="J157" s="300">
        <v>50</v>
      </c>
      <c r="K157" s="296"/>
    </row>
    <row r="158" s="1" customFormat="1" ht="15" customHeight="1">
      <c r="B158" s="273"/>
      <c r="C158" s="300" t="s">
        <v>568</v>
      </c>
      <c r="D158" s="248"/>
      <c r="E158" s="248"/>
      <c r="F158" s="301" t="s">
        <v>549</v>
      </c>
      <c r="G158" s="248"/>
      <c r="H158" s="300" t="s">
        <v>583</v>
      </c>
      <c r="I158" s="300" t="s">
        <v>545</v>
      </c>
      <c r="J158" s="300">
        <v>50</v>
      </c>
      <c r="K158" s="296"/>
    </row>
    <row r="159" s="1" customFormat="1" ht="15" customHeight="1">
      <c r="B159" s="273"/>
      <c r="C159" s="300" t="s">
        <v>89</v>
      </c>
      <c r="D159" s="248"/>
      <c r="E159" s="248"/>
      <c r="F159" s="301" t="s">
        <v>543</v>
      </c>
      <c r="G159" s="248"/>
      <c r="H159" s="300" t="s">
        <v>605</v>
      </c>
      <c r="I159" s="300" t="s">
        <v>545</v>
      </c>
      <c r="J159" s="300" t="s">
        <v>606</v>
      </c>
      <c r="K159" s="296"/>
    </row>
    <row r="160" s="1" customFormat="1" ht="15" customHeight="1">
      <c r="B160" s="273"/>
      <c r="C160" s="300" t="s">
        <v>607</v>
      </c>
      <c r="D160" s="248"/>
      <c r="E160" s="248"/>
      <c r="F160" s="301" t="s">
        <v>543</v>
      </c>
      <c r="G160" s="248"/>
      <c r="H160" s="300" t="s">
        <v>608</v>
      </c>
      <c r="I160" s="300" t="s">
        <v>578</v>
      </c>
      <c r="J160" s="300"/>
      <c r="K160" s="296"/>
    </row>
    <row r="161" s="1" customFormat="1" ht="15" customHeight="1">
      <c r="B161" s="302"/>
      <c r="C161" s="282"/>
      <c r="D161" s="282"/>
      <c r="E161" s="282"/>
      <c r="F161" s="282"/>
      <c r="G161" s="282"/>
      <c r="H161" s="282"/>
      <c r="I161" s="282"/>
      <c r="J161" s="282"/>
      <c r="K161" s="303"/>
    </row>
    <row r="162" s="1" customFormat="1" ht="18.75" customHeight="1">
      <c r="B162" s="284"/>
      <c r="C162" s="294"/>
      <c r="D162" s="294"/>
      <c r="E162" s="294"/>
      <c r="F162" s="304"/>
      <c r="G162" s="294"/>
      <c r="H162" s="294"/>
      <c r="I162" s="294"/>
      <c r="J162" s="294"/>
      <c r="K162" s="284"/>
    </row>
    <row r="163" s="1" customFormat="1" ht="18.75" customHeight="1">
      <c r="B163" s="256"/>
      <c r="C163" s="256"/>
      <c r="D163" s="256"/>
      <c r="E163" s="256"/>
      <c r="F163" s="256"/>
      <c r="G163" s="256"/>
      <c r="H163" s="256"/>
      <c r="I163" s="256"/>
      <c r="J163" s="256"/>
      <c r="K163" s="256"/>
    </row>
    <row r="164" s="1" customFormat="1" ht="7.5" customHeight="1">
      <c r="B164" s="235"/>
      <c r="C164" s="236"/>
      <c r="D164" s="236"/>
      <c r="E164" s="236"/>
      <c r="F164" s="236"/>
      <c r="G164" s="236"/>
      <c r="H164" s="236"/>
      <c r="I164" s="236"/>
      <c r="J164" s="236"/>
      <c r="K164" s="237"/>
    </row>
    <row r="165" s="1" customFormat="1" ht="45" customHeight="1">
      <c r="B165" s="238"/>
      <c r="C165" s="239" t="s">
        <v>609</v>
      </c>
      <c r="D165" s="239"/>
      <c r="E165" s="239"/>
      <c r="F165" s="239"/>
      <c r="G165" s="239"/>
      <c r="H165" s="239"/>
      <c r="I165" s="239"/>
      <c r="J165" s="239"/>
      <c r="K165" s="240"/>
    </row>
    <row r="166" s="1" customFormat="1" ht="17.25" customHeight="1">
      <c r="B166" s="238"/>
      <c r="C166" s="263" t="s">
        <v>537</v>
      </c>
      <c r="D166" s="263"/>
      <c r="E166" s="263"/>
      <c r="F166" s="263" t="s">
        <v>538</v>
      </c>
      <c r="G166" s="305"/>
      <c r="H166" s="306" t="s">
        <v>53</v>
      </c>
      <c r="I166" s="306" t="s">
        <v>56</v>
      </c>
      <c r="J166" s="263" t="s">
        <v>539</v>
      </c>
      <c r="K166" s="240"/>
    </row>
    <row r="167" s="1" customFormat="1" ht="17.25" customHeight="1">
      <c r="B167" s="241"/>
      <c r="C167" s="265" t="s">
        <v>540</v>
      </c>
      <c r="D167" s="265"/>
      <c r="E167" s="265"/>
      <c r="F167" s="266" t="s">
        <v>541</v>
      </c>
      <c r="G167" s="307"/>
      <c r="H167" s="308"/>
      <c r="I167" s="308"/>
      <c r="J167" s="265" t="s">
        <v>542</v>
      </c>
      <c r="K167" s="243"/>
    </row>
    <row r="168" s="1" customFormat="1" ht="5.25" customHeight="1">
      <c r="B168" s="273"/>
      <c r="C168" s="268"/>
      <c r="D168" s="268"/>
      <c r="E168" s="268"/>
      <c r="F168" s="268"/>
      <c r="G168" s="269"/>
      <c r="H168" s="268"/>
      <c r="I168" s="268"/>
      <c r="J168" s="268"/>
      <c r="K168" s="296"/>
    </row>
    <row r="169" s="1" customFormat="1" ht="15" customHeight="1">
      <c r="B169" s="273"/>
      <c r="C169" s="248" t="s">
        <v>546</v>
      </c>
      <c r="D169" s="248"/>
      <c r="E169" s="248"/>
      <c r="F169" s="271" t="s">
        <v>543</v>
      </c>
      <c r="G169" s="248"/>
      <c r="H169" s="248" t="s">
        <v>583</v>
      </c>
      <c r="I169" s="248" t="s">
        <v>545</v>
      </c>
      <c r="J169" s="248">
        <v>120</v>
      </c>
      <c r="K169" s="296"/>
    </row>
    <row r="170" s="1" customFormat="1" ht="15" customHeight="1">
      <c r="B170" s="273"/>
      <c r="C170" s="248" t="s">
        <v>592</v>
      </c>
      <c r="D170" s="248"/>
      <c r="E170" s="248"/>
      <c r="F170" s="271" t="s">
        <v>543</v>
      </c>
      <c r="G170" s="248"/>
      <c r="H170" s="248" t="s">
        <v>593</v>
      </c>
      <c r="I170" s="248" t="s">
        <v>545</v>
      </c>
      <c r="J170" s="248" t="s">
        <v>594</v>
      </c>
      <c r="K170" s="296"/>
    </row>
    <row r="171" s="1" customFormat="1" ht="15" customHeight="1">
      <c r="B171" s="273"/>
      <c r="C171" s="248" t="s">
        <v>491</v>
      </c>
      <c r="D171" s="248"/>
      <c r="E171" s="248"/>
      <c r="F171" s="271" t="s">
        <v>543</v>
      </c>
      <c r="G171" s="248"/>
      <c r="H171" s="248" t="s">
        <v>610</v>
      </c>
      <c r="I171" s="248" t="s">
        <v>545</v>
      </c>
      <c r="J171" s="248" t="s">
        <v>594</v>
      </c>
      <c r="K171" s="296"/>
    </row>
    <row r="172" s="1" customFormat="1" ht="15" customHeight="1">
      <c r="B172" s="273"/>
      <c r="C172" s="248" t="s">
        <v>548</v>
      </c>
      <c r="D172" s="248"/>
      <c r="E172" s="248"/>
      <c r="F172" s="271" t="s">
        <v>549</v>
      </c>
      <c r="G172" s="248"/>
      <c r="H172" s="248" t="s">
        <v>610</v>
      </c>
      <c r="I172" s="248" t="s">
        <v>545</v>
      </c>
      <c r="J172" s="248">
        <v>50</v>
      </c>
      <c r="K172" s="296"/>
    </row>
    <row r="173" s="1" customFormat="1" ht="15" customHeight="1">
      <c r="B173" s="273"/>
      <c r="C173" s="248" t="s">
        <v>551</v>
      </c>
      <c r="D173" s="248"/>
      <c r="E173" s="248"/>
      <c r="F173" s="271" t="s">
        <v>543</v>
      </c>
      <c r="G173" s="248"/>
      <c r="H173" s="248" t="s">
        <v>610</v>
      </c>
      <c r="I173" s="248" t="s">
        <v>553</v>
      </c>
      <c r="J173" s="248"/>
      <c r="K173" s="296"/>
    </row>
    <row r="174" s="1" customFormat="1" ht="15" customHeight="1">
      <c r="B174" s="273"/>
      <c r="C174" s="248" t="s">
        <v>562</v>
      </c>
      <c r="D174" s="248"/>
      <c r="E174" s="248"/>
      <c r="F174" s="271" t="s">
        <v>549</v>
      </c>
      <c r="G174" s="248"/>
      <c r="H174" s="248" t="s">
        <v>610</v>
      </c>
      <c r="I174" s="248" t="s">
        <v>545</v>
      </c>
      <c r="J174" s="248">
        <v>50</v>
      </c>
      <c r="K174" s="296"/>
    </row>
    <row r="175" s="1" customFormat="1" ht="15" customHeight="1">
      <c r="B175" s="273"/>
      <c r="C175" s="248" t="s">
        <v>570</v>
      </c>
      <c r="D175" s="248"/>
      <c r="E175" s="248"/>
      <c r="F175" s="271" t="s">
        <v>549</v>
      </c>
      <c r="G175" s="248"/>
      <c r="H175" s="248" t="s">
        <v>610</v>
      </c>
      <c r="I175" s="248" t="s">
        <v>545</v>
      </c>
      <c r="J175" s="248">
        <v>50</v>
      </c>
      <c r="K175" s="296"/>
    </row>
    <row r="176" s="1" customFormat="1" ht="15" customHeight="1">
      <c r="B176" s="273"/>
      <c r="C176" s="248" t="s">
        <v>568</v>
      </c>
      <c r="D176" s="248"/>
      <c r="E176" s="248"/>
      <c r="F176" s="271" t="s">
        <v>549</v>
      </c>
      <c r="G176" s="248"/>
      <c r="H176" s="248" t="s">
        <v>610</v>
      </c>
      <c r="I176" s="248" t="s">
        <v>545</v>
      </c>
      <c r="J176" s="248">
        <v>50</v>
      </c>
      <c r="K176" s="296"/>
    </row>
    <row r="177" s="1" customFormat="1" ht="15" customHeight="1">
      <c r="B177" s="273"/>
      <c r="C177" s="248" t="s">
        <v>98</v>
      </c>
      <c r="D177" s="248"/>
      <c r="E177" s="248"/>
      <c r="F177" s="271" t="s">
        <v>543</v>
      </c>
      <c r="G177" s="248"/>
      <c r="H177" s="248" t="s">
        <v>611</v>
      </c>
      <c r="I177" s="248" t="s">
        <v>612</v>
      </c>
      <c r="J177" s="248"/>
      <c r="K177" s="296"/>
    </row>
    <row r="178" s="1" customFormat="1" ht="15" customHeight="1">
      <c r="B178" s="273"/>
      <c r="C178" s="248" t="s">
        <v>56</v>
      </c>
      <c r="D178" s="248"/>
      <c r="E178" s="248"/>
      <c r="F178" s="271" t="s">
        <v>543</v>
      </c>
      <c r="G178" s="248"/>
      <c r="H178" s="248" t="s">
        <v>613</v>
      </c>
      <c r="I178" s="248" t="s">
        <v>614</v>
      </c>
      <c r="J178" s="248">
        <v>1</v>
      </c>
      <c r="K178" s="296"/>
    </row>
    <row r="179" s="1" customFormat="1" ht="15" customHeight="1">
      <c r="B179" s="273"/>
      <c r="C179" s="248" t="s">
        <v>52</v>
      </c>
      <c r="D179" s="248"/>
      <c r="E179" s="248"/>
      <c r="F179" s="271" t="s">
        <v>543</v>
      </c>
      <c r="G179" s="248"/>
      <c r="H179" s="248" t="s">
        <v>615</v>
      </c>
      <c r="I179" s="248" t="s">
        <v>545</v>
      </c>
      <c r="J179" s="248">
        <v>20</v>
      </c>
      <c r="K179" s="296"/>
    </row>
    <row r="180" s="1" customFormat="1" ht="15" customHeight="1">
      <c r="B180" s="273"/>
      <c r="C180" s="248" t="s">
        <v>53</v>
      </c>
      <c r="D180" s="248"/>
      <c r="E180" s="248"/>
      <c r="F180" s="271" t="s">
        <v>543</v>
      </c>
      <c r="G180" s="248"/>
      <c r="H180" s="248" t="s">
        <v>616</v>
      </c>
      <c r="I180" s="248" t="s">
        <v>545</v>
      </c>
      <c r="J180" s="248">
        <v>255</v>
      </c>
      <c r="K180" s="296"/>
    </row>
    <row r="181" s="1" customFormat="1" ht="15" customHeight="1">
      <c r="B181" s="273"/>
      <c r="C181" s="248" t="s">
        <v>99</v>
      </c>
      <c r="D181" s="248"/>
      <c r="E181" s="248"/>
      <c r="F181" s="271" t="s">
        <v>543</v>
      </c>
      <c r="G181" s="248"/>
      <c r="H181" s="248" t="s">
        <v>507</v>
      </c>
      <c r="I181" s="248" t="s">
        <v>545</v>
      </c>
      <c r="J181" s="248">
        <v>10</v>
      </c>
      <c r="K181" s="296"/>
    </row>
    <row r="182" s="1" customFormat="1" ht="15" customHeight="1">
      <c r="B182" s="273"/>
      <c r="C182" s="248" t="s">
        <v>100</v>
      </c>
      <c r="D182" s="248"/>
      <c r="E182" s="248"/>
      <c r="F182" s="271" t="s">
        <v>543</v>
      </c>
      <c r="G182" s="248"/>
      <c r="H182" s="248" t="s">
        <v>617</v>
      </c>
      <c r="I182" s="248" t="s">
        <v>578</v>
      </c>
      <c r="J182" s="248"/>
      <c r="K182" s="296"/>
    </row>
    <row r="183" s="1" customFormat="1" ht="15" customHeight="1">
      <c r="B183" s="273"/>
      <c r="C183" s="248" t="s">
        <v>618</v>
      </c>
      <c r="D183" s="248"/>
      <c r="E183" s="248"/>
      <c r="F183" s="271" t="s">
        <v>543</v>
      </c>
      <c r="G183" s="248"/>
      <c r="H183" s="248" t="s">
        <v>619</v>
      </c>
      <c r="I183" s="248" t="s">
        <v>578</v>
      </c>
      <c r="J183" s="248"/>
      <c r="K183" s="296"/>
    </row>
    <row r="184" s="1" customFormat="1" ht="15" customHeight="1">
      <c r="B184" s="273"/>
      <c r="C184" s="248" t="s">
        <v>607</v>
      </c>
      <c r="D184" s="248"/>
      <c r="E184" s="248"/>
      <c r="F184" s="271" t="s">
        <v>543</v>
      </c>
      <c r="G184" s="248"/>
      <c r="H184" s="248" t="s">
        <v>620</v>
      </c>
      <c r="I184" s="248" t="s">
        <v>578</v>
      </c>
      <c r="J184" s="248"/>
      <c r="K184" s="296"/>
    </row>
    <row r="185" s="1" customFormat="1" ht="15" customHeight="1">
      <c r="B185" s="273"/>
      <c r="C185" s="248" t="s">
        <v>102</v>
      </c>
      <c r="D185" s="248"/>
      <c r="E185" s="248"/>
      <c r="F185" s="271" t="s">
        <v>549</v>
      </c>
      <c r="G185" s="248"/>
      <c r="H185" s="248" t="s">
        <v>621</v>
      </c>
      <c r="I185" s="248" t="s">
        <v>545</v>
      </c>
      <c r="J185" s="248">
        <v>50</v>
      </c>
      <c r="K185" s="296"/>
    </row>
    <row r="186" s="1" customFormat="1" ht="15" customHeight="1">
      <c r="B186" s="273"/>
      <c r="C186" s="248" t="s">
        <v>622</v>
      </c>
      <c r="D186" s="248"/>
      <c r="E186" s="248"/>
      <c r="F186" s="271" t="s">
        <v>549</v>
      </c>
      <c r="G186" s="248"/>
      <c r="H186" s="248" t="s">
        <v>623</v>
      </c>
      <c r="I186" s="248" t="s">
        <v>624</v>
      </c>
      <c r="J186" s="248"/>
      <c r="K186" s="296"/>
    </row>
    <row r="187" s="1" customFormat="1" ht="15" customHeight="1">
      <c r="B187" s="273"/>
      <c r="C187" s="248" t="s">
        <v>625</v>
      </c>
      <c r="D187" s="248"/>
      <c r="E187" s="248"/>
      <c r="F187" s="271" t="s">
        <v>549</v>
      </c>
      <c r="G187" s="248"/>
      <c r="H187" s="248" t="s">
        <v>626</v>
      </c>
      <c r="I187" s="248" t="s">
        <v>624</v>
      </c>
      <c r="J187" s="248"/>
      <c r="K187" s="296"/>
    </row>
    <row r="188" s="1" customFormat="1" ht="15" customHeight="1">
      <c r="B188" s="273"/>
      <c r="C188" s="248" t="s">
        <v>627</v>
      </c>
      <c r="D188" s="248"/>
      <c r="E188" s="248"/>
      <c r="F188" s="271" t="s">
        <v>549</v>
      </c>
      <c r="G188" s="248"/>
      <c r="H188" s="248" t="s">
        <v>628</v>
      </c>
      <c r="I188" s="248" t="s">
        <v>624</v>
      </c>
      <c r="J188" s="248"/>
      <c r="K188" s="296"/>
    </row>
    <row r="189" s="1" customFormat="1" ht="15" customHeight="1">
      <c r="B189" s="273"/>
      <c r="C189" s="309" t="s">
        <v>629</v>
      </c>
      <c r="D189" s="248"/>
      <c r="E189" s="248"/>
      <c r="F189" s="271" t="s">
        <v>549</v>
      </c>
      <c r="G189" s="248"/>
      <c r="H189" s="248" t="s">
        <v>630</v>
      </c>
      <c r="I189" s="248" t="s">
        <v>631</v>
      </c>
      <c r="J189" s="310" t="s">
        <v>632</v>
      </c>
      <c r="K189" s="296"/>
    </row>
    <row r="190" s="1" customFormat="1" ht="15" customHeight="1">
      <c r="B190" s="273"/>
      <c r="C190" s="309" t="s">
        <v>41</v>
      </c>
      <c r="D190" s="248"/>
      <c r="E190" s="248"/>
      <c r="F190" s="271" t="s">
        <v>543</v>
      </c>
      <c r="G190" s="248"/>
      <c r="H190" s="245" t="s">
        <v>633</v>
      </c>
      <c r="I190" s="248" t="s">
        <v>634</v>
      </c>
      <c r="J190" s="248"/>
      <c r="K190" s="296"/>
    </row>
    <row r="191" s="1" customFormat="1" ht="15" customHeight="1">
      <c r="B191" s="273"/>
      <c r="C191" s="309" t="s">
        <v>635</v>
      </c>
      <c r="D191" s="248"/>
      <c r="E191" s="248"/>
      <c r="F191" s="271" t="s">
        <v>543</v>
      </c>
      <c r="G191" s="248"/>
      <c r="H191" s="248" t="s">
        <v>636</v>
      </c>
      <c r="I191" s="248" t="s">
        <v>578</v>
      </c>
      <c r="J191" s="248"/>
      <c r="K191" s="296"/>
    </row>
    <row r="192" s="1" customFormat="1" ht="15" customHeight="1">
      <c r="B192" s="273"/>
      <c r="C192" s="309" t="s">
        <v>637</v>
      </c>
      <c r="D192" s="248"/>
      <c r="E192" s="248"/>
      <c r="F192" s="271" t="s">
        <v>543</v>
      </c>
      <c r="G192" s="248"/>
      <c r="H192" s="248" t="s">
        <v>638</v>
      </c>
      <c r="I192" s="248" t="s">
        <v>578</v>
      </c>
      <c r="J192" s="248"/>
      <c r="K192" s="296"/>
    </row>
    <row r="193" s="1" customFormat="1" ht="15" customHeight="1">
      <c r="B193" s="273"/>
      <c r="C193" s="309" t="s">
        <v>639</v>
      </c>
      <c r="D193" s="248"/>
      <c r="E193" s="248"/>
      <c r="F193" s="271" t="s">
        <v>549</v>
      </c>
      <c r="G193" s="248"/>
      <c r="H193" s="248" t="s">
        <v>640</v>
      </c>
      <c r="I193" s="248" t="s">
        <v>578</v>
      </c>
      <c r="J193" s="248"/>
      <c r="K193" s="296"/>
    </row>
    <row r="194" s="1" customFormat="1" ht="15" customHeight="1">
      <c r="B194" s="302"/>
      <c r="C194" s="311"/>
      <c r="D194" s="282"/>
      <c r="E194" s="282"/>
      <c r="F194" s="282"/>
      <c r="G194" s="282"/>
      <c r="H194" s="282"/>
      <c r="I194" s="282"/>
      <c r="J194" s="282"/>
      <c r="K194" s="303"/>
    </row>
    <row r="195" s="1" customFormat="1" ht="18.75" customHeight="1">
      <c r="B195" s="284"/>
      <c r="C195" s="294"/>
      <c r="D195" s="294"/>
      <c r="E195" s="294"/>
      <c r="F195" s="304"/>
      <c r="G195" s="294"/>
      <c r="H195" s="294"/>
      <c r="I195" s="294"/>
      <c r="J195" s="294"/>
      <c r="K195" s="284"/>
    </row>
    <row r="196" s="1" customFormat="1" ht="18.75" customHeight="1">
      <c r="B196" s="284"/>
      <c r="C196" s="294"/>
      <c r="D196" s="294"/>
      <c r="E196" s="294"/>
      <c r="F196" s="304"/>
      <c r="G196" s="294"/>
      <c r="H196" s="294"/>
      <c r="I196" s="294"/>
      <c r="J196" s="294"/>
      <c r="K196" s="284"/>
    </row>
    <row r="197" s="1" customFormat="1" ht="18.75" customHeight="1">
      <c r="B197" s="256"/>
      <c r="C197" s="256"/>
      <c r="D197" s="256"/>
      <c r="E197" s="256"/>
      <c r="F197" s="256"/>
      <c r="G197" s="256"/>
      <c r="H197" s="256"/>
      <c r="I197" s="256"/>
      <c r="J197" s="256"/>
      <c r="K197" s="256"/>
    </row>
    <row r="198" s="1" customFormat="1" ht="13.5">
      <c r="B198" s="235"/>
      <c r="C198" s="236"/>
      <c r="D198" s="236"/>
      <c r="E198" s="236"/>
      <c r="F198" s="236"/>
      <c r="G198" s="236"/>
      <c r="H198" s="236"/>
      <c r="I198" s="236"/>
      <c r="J198" s="236"/>
      <c r="K198" s="237"/>
    </row>
    <row r="199" s="1" customFormat="1" ht="21">
      <c r="B199" s="238"/>
      <c r="C199" s="239" t="s">
        <v>641</v>
      </c>
      <c r="D199" s="239"/>
      <c r="E199" s="239"/>
      <c r="F199" s="239"/>
      <c r="G199" s="239"/>
      <c r="H199" s="239"/>
      <c r="I199" s="239"/>
      <c r="J199" s="239"/>
      <c r="K199" s="240"/>
    </row>
    <row r="200" s="1" customFormat="1" ht="25.5" customHeight="1">
      <c r="B200" s="238"/>
      <c r="C200" s="312" t="s">
        <v>642</v>
      </c>
      <c r="D200" s="312"/>
      <c r="E200" s="312"/>
      <c r="F200" s="312" t="s">
        <v>643</v>
      </c>
      <c r="G200" s="313"/>
      <c r="H200" s="312" t="s">
        <v>644</v>
      </c>
      <c r="I200" s="312"/>
      <c r="J200" s="312"/>
      <c r="K200" s="240"/>
    </row>
    <row r="201" s="1" customFormat="1" ht="5.25" customHeight="1">
      <c r="B201" s="273"/>
      <c r="C201" s="268"/>
      <c r="D201" s="268"/>
      <c r="E201" s="268"/>
      <c r="F201" s="268"/>
      <c r="G201" s="294"/>
      <c r="H201" s="268"/>
      <c r="I201" s="268"/>
      <c r="J201" s="268"/>
      <c r="K201" s="296"/>
    </row>
    <row r="202" s="1" customFormat="1" ht="15" customHeight="1">
      <c r="B202" s="273"/>
      <c r="C202" s="248" t="s">
        <v>634</v>
      </c>
      <c r="D202" s="248"/>
      <c r="E202" s="248"/>
      <c r="F202" s="271" t="s">
        <v>42</v>
      </c>
      <c r="G202" s="248"/>
      <c r="H202" s="248" t="s">
        <v>645</v>
      </c>
      <c r="I202" s="248"/>
      <c r="J202" s="248"/>
      <c r="K202" s="296"/>
    </row>
    <row r="203" s="1" customFormat="1" ht="15" customHeight="1">
      <c r="B203" s="273"/>
      <c r="C203" s="248"/>
      <c r="D203" s="248"/>
      <c r="E203" s="248"/>
      <c r="F203" s="271" t="s">
        <v>43</v>
      </c>
      <c r="G203" s="248"/>
      <c r="H203" s="248" t="s">
        <v>646</v>
      </c>
      <c r="I203" s="248"/>
      <c r="J203" s="248"/>
      <c r="K203" s="296"/>
    </row>
    <row r="204" s="1" customFormat="1" ht="15" customHeight="1">
      <c r="B204" s="273"/>
      <c r="C204" s="248"/>
      <c r="D204" s="248"/>
      <c r="E204" s="248"/>
      <c r="F204" s="271" t="s">
        <v>46</v>
      </c>
      <c r="G204" s="248"/>
      <c r="H204" s="248" t="s">
        <v>647</v>
      </c>
      <c r="I204" s="248"/>
      <c r="J204" s="248"/>
      <c r="K204" s="296"/>
    </row>
    <row r="205" s="1" customFormat="1" ht="15" customHeight="1">
      <c r="B205" s="273"/>
      <c r="C205" s="248"/>
      <c r="D205" s="248"/>
      <c r="E205" s="248"/>
      <c r="F205" s="271" t="s">
        <v>44</v>
      </c>
      <c r="G205" s="248"/>
      <c r="H205" s="248" t="s">
        <v>648</v>
      </c>
      <c r="I205" s="248"/>
      <c r="J205" s="248"/>
      <c r="K205" s="296"/>
    </row>
    <row r="206" s="1" customFormat="1" ht="15" customHeight="1">
      <c r="B206" s="273"/>
      <c r="C206" s="248"/>
      <c r="D206" s="248"/>
      <c r="E206" s="248"/>
      <c r="F206" s="271" t="s">
        <v>45</v>
      </c>
      <c r="G206" s="248"/>
      <c r="H206" s="248" t="s">
        <v>649</v>
      </c>
      <c r="I206" s="248"/>
      <c r="J206" s="248"/>
      <c r="K206" s="296"/>
    </row>
    <row r="207" s="1" customFormat="1" ht="15" customHeight="1">
      <c r="B207" s="273"/>
      <c r="C207" s="248"/>
      <c r="D207" s="248"/>
      <c r="E207" s="248"/>
      <c r="F207" s="271"/>
      <c r="G207" s="248"/>
      <c r="H207" s="248"/>
      <c r="I207" s="248"/>
      <c r="J207" s="248"/>
      <c r="K207" s="296"/>
    </row>
    <row r="208" s="1" customFormat="1" ht="15" customHeight="1">
      <c r="B208" s="273"/>
      <c r="C208" s="248" t="s">
        <v>590</v>
      </c>
      <c r="D208" s="248"/>
      <c r="E208" s="248"/>
      <c r="F208" s="271" t="s">
        <v>78</v>
      </c>
      <c r="G208" s="248"/>
      <c r="H208" s="248" t="s">
        <v>650</v>
      </c>
      <c r="I208" s="248"/>
      <c r="J208" s="248"/>
      <c r="K208" s="296"/>
    </row>
    <row r="209" s="1" customFormat="1" ht="15" customHeight="1">
      <c r="B209" s="273"/>
      <c r="C209" s="248"/>
      <c r="D209" s="248"/>
      <c r="E209" s="248"/>
      <c r="F209" s="271" t="s">
        <v>485</v>
      </c>
      <c r="G209" s="248"/>
      <c r="H209" s="248" t="s">
        <v>486</v>
      </c>
      <c r="I209" s="248"/>
      <c r="J209" s="248"/>
      <c r="K209" s="296"/>
    </row>
    <row r="210" s="1" customFormat="1" ht="15" customHeight="1">
      <c r="B210" s="273"/>
      <c r="C210" s="248"/>
      <c r="D210" s="248"/>
      <c r="E210" s="248"/>
      <c r="F210" s="271" t="s">
        <v>483</v>
      </c>
      <c r="G210" s="248"/>
      <c r="H210" s="248" t="s">
        <v>651</v>
      </c>
      <c r="I210" s="248"/>
      <c r="J210" s="248"/>
      <c r="K210" s="296"/>
    </row>
    <row r="211" s="1" customFormat="1" ht="15" customHeight="1">
      <c r="B211" s="314"/>
      <c r="C211" s="248"/>
      <c r="D211" s="248"/>
      <c r="E211" s="248"/>
      <c r="F211" s="271" t="s">
        <v>487</v>
      </c>
      <c r="G211" s="309"/>
      <c r="H211" s="300" t="s">
        <v>488</v>
      </c>
      <c r="I211" s="300"/>
      <c r="J211" s="300"/>
      <c r="K211" s="315"/>
    </row>
    <row r="212" s="1" customFormat="1" ht="15" customHeight="1">
      <c r="B212" s="314"/>
      <c r="C212" s="248"/>
      <c r="D212" s="248"/>
      <c r="E212" s="248"/>
      <c r="F212" s="271" t="s">
        <v>489</v>
      </c>
      <c r="G212" s="309"/>
      <c r="H212" s="300" t="s">
        <v>652</v>
      </c>
      <c r="I212" s="300"/>
      <c r="J212" s="300"/>
      <c r="K212" s="315"/>
    </row>
    <row r="213" s="1" customFormat="1" ht="15" customHeight="1">
      <c r="B213" s="314"/>
      <c r="C213" s="248"/>
      <c r="D213" s="248"/>
      <c r="E213" s="248"/>
      <c r="F213" s="271"/>
      <c r="G213" s="309"/>
      <c r="H213" s="300"/>
      <c r="I213" s="300"/>
      <c r="J213" s="300"/>
      <c r="K213" s="315"/>
    </row>
    <row r="214" s="1" customFormat="1" ht="15" customHeight="1">
      <c r="B214" s="314"/>
      <c r="C214" s="248" t="s">
        <v>614</v>
      </c>
      <c r="D214" s="248"/>
      <c r="E214" s="248"/>
      <c r="F214" s="271">
        <v>1</v>
      </c>
      <c r="G214" s="309"/>
      <c r="H214" s="300" t="s">
        <v>653</v>
      </c>
      <c r="I214" s="300"/>
      <c r="J214" s="300"/>
      <c r="K214" s="315"/>
    </row>
    <row r="215" s="1" customFormat="1" ht="15" customHeight="1">
      <c r="B215" s="314"/>
      <c r="C215" s="248"/>
      <c r="D215" s="248"/>
      <c r="E215" s="248"/>
      <c r="F215" s="271">
        <v>2</v>
      </c>
      <c r="G215" s="309"/>
      <c r="H215" s="300" t="s">
        <v>654</v>
      </c>
      <c r="I215" s="300"/>
      <c r="J215" s="300"/>
      <c r="K215" s="315"/>
    </row>
    <row r="216" s="1" customFormat="1" ht="15" customHeight="1">
      <c r="B216" s="314"/>
      <c r="C216" s="248"/>
      <c r="D216" s="248"/>
      <c r="E216" s="248"/>
      <c r="F216" s="271">
        <v>3</v>
      </c>
      <c r="G216" s="309"/>
      <c r="H216" s="300" t="s">
        <v>655</v>
      </c>
      <c r="I216" s="300"/>
      <c r="J216" s="300"/>
      <c r="K216" s="315"/>
    </row>
    <row r="217" s="1" customFormat="1" ht="15" customHeight="1">
      <c r="B217" s="314"/>
      <c r="C217" s="248"/>
      <c r="D217" s="248"/>
      <c r="E217" s="248"/>
      <c r="F217" s="271">
        <v>4</v>
      </c>
      <c r="G217" s="309"/>
      <c r="H217" s="300" t="s">
        <v>656</v>
      </c>
      <c r="I217" s="300"/>
      <c r="J217" s="300"/>
      <c r="K217" s="315"/>
    </row>
    <row r="218" s="1" customFormat="1" ht="12.75" customHeight="1">
      <c r="B218" s="316"/>
      <c r="C218" s="317"/>
      <c r="D218" s="317"/>
      <c r="E218" s="317"/>
      <c r="F218" s="317"/>
      <c r="G218" s="317"/>
      <c r="H218" s="317"/>
      <c r="I218" s="317"/>
      <c r="J218" s="317"/>
      <c r="K218" s="318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Andrea-PC\Andrea</dc:creator>
  <cp:lastModifiedBy>Andrea-PC\Andrea</cp:lastModifiedBy>
  <dcterms:created xsi:type="dcterms:W3CDTF">2023-02-17T18:13:29Z</dcterms:created>
  <dcterms:modified xsi:type="dcterms:W3CDTF">2023-02-17T18:13:32Z</dcterms:modified>
</cp:coreProperties>
</file>